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firstSheet="1" activeTab="1"/>
  </bookViews>
  <sheets>
    <sheet name="приложение2" sheetId="2" r:id="rId1"/>
    <sheet name="приложение3" sheetId="3" r:id="rId2"/>
    <sheet name="приложение 4" sheetId="7" r:id="rId3"/>
    <sheet name="приложене 6" sheetId="6" r:id="rId4"/>
    <sheet name="приложение 8" sheetId="8" r:id="rId5"/>
    <sheet name="приложение 1" sheetId="10" r:id="rId6"/>
  </sheets>
  <calcPr calcId="152511" iterate="1" iterateDelta="1E-13"/>
</workbook>
</file>

<file path=xl/calcChain.xml><?xml version="1.0" encoding="utf-8"?>
<calcChain xmlns="http://schemas.openxmlformats.org/spreadsheetml/2006/main">
  <c r="F9" i="3" l="1"/>
  <c r="C40" i="10" l="1"/>
  <c r="C12" i="10"/>
  <c r="C11" i="10" s="1"/>
  <c r="C10" i="10" s="1"/>
  <c r="C64" i="10"/>
  <c r="C58" i="10"/>
  <c r="D55" i="10"/>
  <c r="C55" i="10"/>
  <c r="C53" i="10" s="1"/>
  <c r="C54" i="10" s="1"/>
  <c r="E53" i="10"/>
  <c r="D53" i="10"/>
  <c r="E51" i="10"/>
  <c r="D51" i="10"/>
  <c r="E49" i="10"/>
  <c r="D49" i="10"/>
  <c r="D48" i="10" s="1"/>
  <c r="D44" i="10" s="1"/>
  <c r="D43" i="10" s="1"/>
  <c r="C49" i="10"/>
  <c r="C48" i="10" s="1"/>
  <c r="C44" i="10" s="1"/>
  <c r="C43" i="10" s="1"/>
  <c r="E48" i="10"/>
  <c r="E44" i="10" s="1"/>
  <c r="E43" i="10" s="1"/>
  <c r="E45" i="10"/>
  <c r="D45" i="10"/>
  <c r="C45" i="10"/>
  <c r="E38" i="10"/>
  <c r="E37" i="10" s="1"/>
  <c r="D38" i="10"/>
  <c r="D37" i="10" s="1"/>
  <c r="C38" i="10"/>
  <c r="C37" i="10" s="1"/>
  <c r="E35" i="10"/>
  <c r="E34" i="10" s="1"/>
  <c r="E33" i="10" s="1"/>
  <c r="D35" i="10"/>
  <c r="D34" i="10" s="1"/>
  <c r="D33" i="10" s="1"/>
  <c r="C35" i="10"/>
  <c r="C34" i="10" s="1"/>
  <c r="C33" i="10" s="1"/>
  <c r="E31" i="10"/>
  <c r="D31" i="10"/>
  <c r="C31" i="10"/>
  <c r="E30" i="10"/>
  <c r="D30" i="10"/>
  <c r="C30" i="10"/>
  <c r="E27" i="10"/>
  <c r="D27" i="10"/>
  <c r="D25" i="10" s="1"/>
  <c r="C27" i="10"/>
  <c r="C25" i="10" s="1"/>
  <c r="E25" i="10"/>
  <c r="E23" i="10"/>
  <c r="D23" i="10"/>
  <c r="C23" i="10"/>
  <c r="E18" i="10"/>
  <c r="D18" i="10"/>
  <c r="C18" i="10"/>
  <c r="E12" i="10"/>
  <c r="D12" i="10"/>
  <c r="D11" i="10" s="1"/>
  <c r="E11" i="10"/>
  <c r="B40" i="8"/>
  <c r="D10" i="10" l="1"/>
  <c r="D66" i="10" s="1"/>
  <c r="E10" i="10"/>
  <c r="C66" i="10"/>
  <c r="E66" i="10"/>
  <c r="H13" i="7"/>
  <c r="F13" i="7"/>
  <c r="D13" i="7"/>
  <c r="I95" i="6" l="1"/>
  <c r="I94" i="6" s="1"/>
  <c r="H95" i="6"/>
  <c r="H94" i="6" s="1"/>
  <c r="G95" i="6"/>
  <c r="G94" i="6" s="1"/>
  <c r="H92" i="6"/>
  <c r="G92" i="6"/>
  <c r="I88" i="6"/>
  <c r="I87" i="6" s="1"/>
  <c r="I86" i="6" s="1"/>
  <c r="H88" i="6"/>
  <c r="G88" i="6"/>
  <c r="G85" i="6"/>
  <c r="G83" i="6" s="1"/>
  <c r="G82" i="6" s="1"/>
  <c r="G81" i="6" s="1"/>
  <c r="I83" i="6"/>
  <c r="I82" i="6" s="1"/>
  <c r="I81" i="6" s="1"/>
  <c r="H83" i="6"/>
  <c r="H82" i="6" s="1"/>
  <c r="H81" i="6" s="1"/>
  <c r="G80" i="6"/>
  <c r="G78" i="6"/>
  <c r="G77" i="6" s="1"/>
  <c r="I77" i="6"/>
  <c r="H77" i="6"/>
  <c r="G76" i="6"/>
  <c r="G73" i="6" s="1"/>
  <c r="G72" i="6" s="1"/>
  <c r="I73" i="6"/>
  <c r="I72" i="6" s="1"/>
  <c r="I71" i="6" s="1"/>
  <c r="H73" i="6"/>
  <c r="H72" i="6" s="1"/>
  <c r="I67" i="6"/>
  <c r="I66" i="6" s="1"/>
  <c r="I65" i="6" s="1"/>
  <c r="H67" i="6"/>
  <c r="H66" i="6" s="1"/>
  <c r="H65" i="6" s="1"/>
  <c r="G67" i="6"/>
  <c r="G66" i="6" s="1"/>
  <c r="G65" i="6" s="1"/>
  <c r="I62" i="6"/>
  <c r="H62" i="6"/>
  <c r="G62" i="6"/>
  <c r="G61" i="6"/>
  <c r="G59" i="6" s="1"/>
  <c r="G58" i="6" s="1"/>
  <c r="G57" i="6" s="1"/>
  <c r="I59" i="6"/>
  <c r="H59" i="6"/>
  <c r="G55" i="6"/>
  <c r="I53" i="6"/>
  <c r="I46" i="6" s="1"/>
  <c r="I45" i="6" s="1"/>
  <c r="H53" i="6"/>
  <c r="G53" i="6"/>
  <c r="G52" i="6"/>
  <c r="G51" i="6"/>
  <c r="G47" i="6" s="1"/>
  <c r="I47" i="6"/>
  <c r="H47" i="6"/>
  <c r="I42" i="6"/>
  <c r="I41" i="6" s="1"/>
  <c r="I40" i="6" s="1"/>
  <c r="H42" i="6"/>
  <c r="H41" i="6" s="1"/>
  <c r="H40" i="6" s="1"/>
  <c r="G42" i="6"/>
  <c r="G41" i="6" s="1"/>
  <c r="G40" i="6" s="1"/>
  <c r="I37" i="6"/>
  <c r="I36" i="6" s="1"/>
  <c r="I35" i="6" s="1"/>
  <c r="H37" i="6"/>
  <c r="H36" i="6" s="1"/>
  <c r="H35" i="6" s="1"/>
  <c r="G36" i="6"/>
  <c r="G35" i="6" s="1"/>
  <c r="I32" i="6"/>
  <c r="H32" i="6"/>
  <c r="H31" i="6" s="1"/>
  <c r="G32" i="6"/>
  <c r="G31" i="6" s="1"/>
  <c r="I31" i="6"/>
  <c r="I29" i="6"/>
  <c r="I28" i="6" s="1"/>
  <c r="H29" i="6"/>
  <c r="H28" i="6" s="1"/>
  <c r="G29" i="6"/>
  <c r="G28" i="6" s="1"/>
  <c r="I26" i="6"/>
  <c r="I25" i="6" s="1"/>
  <c r="H26" i="6"/>
  <c r="H25" i="6" s="1"/>
  <c r="G26" i="6"/>
  <c r="G25" i="6" s="1"/>
  <c r="I23" i="6"/>
  <c r="I22" i="6" s="1"/>
  <c r="H23" i="6"/>
  <c r="H22" i="6" s="1"/>
  <c r="G23" i="6"/>
  <c r="G22" i="6" s="1"/>
  <c r="I19" i="6"/>
  <c r="H19" i="6"/>
  <c r="I15" i="6"/>
  <c r="H15" i="6"/>
  <c r="I12" i="6"/>
  <c r="I11" i="6" s="1"/>
  <c r="H12" i="6"/>
  <c r="H11" i="6" s="1"/>
  <c r="I9" i="6"/>
  <c r="H9" i="6"/>
  <c r="F80" i="3"/>
  <c r="F76" i="3"/>
  <c r="F61" i="3"/>
  <c r="F51" i="3"/>
  <c r="F52" i="3"/>
  <c r="F55" i="3"/>
  <c r="C18" i="2"/>
  <c r="G71" i="6" l="1"/>
  <c r="G87" i="6"/>
  <c r="G86" i="6" s="1"/>
  <c r="H87" i="6"/>
  <c r="H86" i="6" s="1"/>
  <c r="H46" i="6"/>
  <c r="H45" i="6" s="1"/>
  <c r="G46" i="6"/>
  <c r="G45" i="6" s="1"/>
  <c r="H71" i="6"/>
  <c r="H58" i="6"/>
  <c r="H57" i="6" s="1"/>
  <c r="I58" i="6"/>
  <c r="I57" i="6" s="1"/>
  <c r="G7" i="6"/>
  <c r="H7" i="6"/>
  <c r="I7" i="6"/>
  <c r="F47" i="3"/>
  <c r="F85" i="3"/>
  <c r="I98" i="6" l="1"/>
  <c r="I6" i="6" s="1"/>
  <c r="H98" i="6"/>
  <c r="H6" i="6" s="1"/>
  <c r="G98" i="6"/>
  <c r="G6" i="6" s="1"/>
  <c r="G95" i="3"/>
  <c r="H95" i="3"/>
  <c r="G94" i="3"/>
  <c r="H94" i="3"/>
  <c r="F95" i="3"/>
  <c r="F94" i="3" s="1"/>
  <c r="G92" i="3"/>
  <c r="F92" i="3"/>
  <c r="G88" i="3"/>
  <c r="G87" i="3" s="1"/>
  <c r="H88" i="3"/>
  <c r="H87" i="3" s="1"/>
  <c r="H86" i="3" s="1"/>
  <c r="F88" i="3"/>
  <c r="G83" i="3"/>
  <c r="H83" i="3"/>
  <c r="H82" i="3" s="1"/>
  <c r="H81" i="3" s="1"/>
  <c r="G82" i="3"/>
  <c r="G81" i="3" s="1"/>
  <c r="F83" i="3"/>
  <c r="F82" i="3" s="1"/>
  <c r="F81" i="3" s="1"/>
  <c r="H77" i="3"/>
  <c r="G77" i="3"/>
  <c r="F78" i="3"/>
  <c r="F77" i="3" s="1"/>
  <c r="G73" i="3"/>
  <c r="G72" i="3" s="1"/>
  <c r="H73" i="3"/>
  <c r="H72" i="3" s="1"/>
  <c r="F73" i="3"/>
  <c r="F72" i="3" s="1"/>
  <c r="F71" i="3" s="1"/>
  <c r="G67" i="3"/>
  <c r="G66" i="3" s="1"/>
  <c r="G65" i="3" s="1"/>
  <c r="H67" i="3"/>
  <c r="H66" i="3" s="1"/>
  <c r="H65" i="3" s="1"/>
  <c r="F67" i="3"/>
  <c r="F66" i="3" s="1"/>
  <c r="F65" i="3" s="1"/>
  <c r="F59" i="3"/>
  <c r="G62" i="3"/>
  <c r="H62" i="3"/>
  <c r="F62" i="3"/>
  <c r="G59" i="3"/>
  <c r="G58" i="3" s="1"/>
  <c r="G57" i="3" s="1"/>
  <c r="H59" i="3"/>
  <c r="G53" i="3"/>
  <c r="H53" i="3"/>
  <c r="F53" i="3"/>
  <c r="F46" i="3" s="1"/>
  <c r="H47" i="3"/>
  <c r="G47" i="3"/>
  <c r="G42" i="3"/>
  <c r="G41" i="3" s="1"/>
  <c r="G40" i="3" s="1"/>
  <c r="H42" i="3"/>
  <c r="H41" i="3" s="1"/>
  <c r="H40" i="3" s="1"/>
  <c r="F42" i="3"/>
  <c r="F41" i="3" s="1"/>
  <c r="F40" i="3" s="1"/>
  <c r="F36" i="3"/>
  <c r="F35" i="3" s="1"/>
  <c r="G37" i="3"/>
  <c r="G36" i="3" s="1"/>
  <c r="G35" i="3" s="1"/>
  <c r="H37" i="3"/>
  <c r="H36" i="3" s="1"/>
  <c r="H35" i="3" s="1"/>
  <c r="G32" i="3"/>
  <c r="G31" i="3" s="1"/>
  <c r="H32" i="3"/>
  <c r="H31" i="3" s="1"/>
  <c r="F32" i="3"/>
  <c r="F31" i="3" s="1"/>
  <c r="G29" i="3"/>
  <c r="G28" i="3" s="1"/>
  <c r="H29" i="3"/>
  <c r="H28" i="3" s="1"/>
  <c r="F29" i="3"/>
  <c r="F28" i="3" s="1"/>
  <c r="G26" i="3"/>
  <c r="G25" i="3" s="1"/>
  <c r="H26" i="3"/>
  <c r="H25" i="3" s="1"/>
  <c r="F26" i="3"/>
  <c r="F25" i="3" s="1"/>
  <c r="G23" i="3"/>
  <c r="G22" i="3" s="1"/>
  <c r="H23" i="3"/>
  <c r="H22" i="3" s="1"/>
  <c r="F23" i="3"/>
  <c r="F22" i="3" s="1"/>
  <c r="G19" i="3"/>
  <c r="H19" i="3"/>
  <c r="G15" i="3"/>
  <c r="H15" i="3"/>
  <c r="G12" i="3"/>
  <c r="H12" i="3"/>
  <c r="G9" i="3"/>
  <c r="H9" i="3"/>
  <c r="D32" i="2"/>
  <c r="F32" i="2"/>
  <c r="F7" i="2"/>
  <c r="D7" i="2"/>
  <c r="C7" i="2"/>
  <c r="D34" i="2"/>
  <c r="F34" i="2"/>
  <c r="C34" i="2"/>
  <c r="C32" i="2"/>
  <c r="D29" i="2"/>
  <c r="F29" i="2"/>
  <c r="C29" i="2"/>
  <c r="D26" i="2"/>
  <c r="F26" i="2"/>
  <c r="C26" i="2"/>
  <c r="D23" i="2"/>
  <c r="F23" i="2"/>
  <c r="C23" i="2"/>
  <c r="D21" i="2"/>
  <c r="F21" i="2"/>
  <c r="C21" i="2"/>
  <c r="D18" i="2"/>
  <c r="F18" i="2"/>
  <c r="C16" i="2"/>
  <c r="D14" i="2"/>
  <c r="F14" i="2"/>
  <c r="C14" i="2"/>
  <c r="H71" i="3" l="1"/>
  <c r="G46" i="3"/>
  <c r="G45" i="3" s="1"/>
  <c r="G71" i="3"/>
  <c r="H46" i="3"/>
  <c r="H45" i="3" s="1"/>
  <c r="F87" i="3"/>
  <c r="F7" i="3"/>
  <c r="F58" i="3"/>
  <c r="F57" i="3" s="1"/>
  <c r="H11" i="3"/>
  <c r="H7" i="3" s="1"/>
  <c r="G11" i="3"/>
  <c r="G7" i="3" s="1"/>
  <c r="H58" i="3"/>
  <c r="H57" i="3" s="1"/>
  <c r="H98" i="3" s="1"/>
  <c r="H6" i="3" s="1"/>
  <c r="D36" i="2"/>
  <c r="F36" i="2"/>
  <c r="G86" i="3"/>
  <c r="C36" i="2"/>
  <c r="F86" i="3"/>
  <c r="F45" i="3"/>
  <c r="G98" i="3" l="1"/>
  <c r="G6" i="3" s="1"/>
  <c r="F98" i="3"/>
  <c r="F6" i="3" s="1"/>
</calcChain>
</file>

<file path=xl/sharedStrings.xml><?xml version="1.0" encoding="utf-8"?>
<sst xmlns="http://schemas.openxmlformats.org/spreadsheetml/2006/main" count="682" uniqueCount="243">
  <si>
    <t>0100</t>
  </si>
  <si>
    <t>Общегосударственные вопросы</t>
  </si>
  <si>
    <t>0102</t>
  </si>
  <si>
    <t>0104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</si>
  <si>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</si>
  <si>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</si>
  <si>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</si>
  <si>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</si>
  <si>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</si>
  <si>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</si>
  <si>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</si>
  <si>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</si>
  <si>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</si>
  <si>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</si>
  <si>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</si>
  <si>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</si>
  <si>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</si>
  <si>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</si>
  <si>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0400</t>
  </si>
  <si>
    <t>Национальная экономика</t>
  </si>
  <si>
    <t>0409</t>
  </si>
  <si>
    <t>Дорожное хозяйство (дорожные фонды)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</si>
  <si>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</si>
  <si>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</si>
  <si>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</si>
  <si>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</si>
  <si>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</si>
  <si>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</si>
  <si>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</si>
  <si>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</si>
  <si>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</si>
  <si>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 и оздоровление детей</t>
  </si>
  <si>
    <t>0800</t>
  </si>
  <si>
    <t>0801</t>
  </si>
  <si>
    <t xml:space="preserve">Культура </t>
  </si>
  <si>
    <t>0804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</si>
  <si>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</si>
  <si>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</si>
  <si>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</si>
  <si>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</si>
  <si>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</si>
  <si>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Средства массовой информации</t>
  </si>
  <si>
    <t>Другие вопросы в области средств массовой информации</t>
  </si>
  <si>
    <t>0107</t>
  </si>
  <si>
    <t xml:space="preserve">                               Приложение 2 </t>
  </si>
  <si>
    <t xml:space="preserve">                                                                                                   к решению Совета депутатов Мачешанского</t>
  </si>
  <si>
    <t xml:space="preserve">                 </t>
  </si>
  <si>
    <t xml:space="preserve">          </t>
  </si>
  <si>
    <t xml:space="preserve">  Распределение бюджетных ассигнований по разделам и подразделам классификации расходов бюджета     Мачешанского сельского поселения на 2024 год и на плановый период 2025-2026 годов</t>
  </si>
  <si>
    <t>Код</t>
  </si>
  <si>
    <t>Наименование</t>
  </si>
  <si>
    <t>2024год</t>
  </si>
  <si>
    <t>2025год</t>
  </si>
  <si>
    <t>2026год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</si>
  <si>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</si>
  <si>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</si>
  <si>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проведения выборов и референдумов</t>
  </si>
  <si>
    <t xml:space="preserve">Культура и кинематография </t>
  </si>
  <si>
    <t>Обеспечение жильем молодых семей</t>
  </si>
  <si>
    <t>ИТОГО</t>
  </si>
  <si>
    <t>Приложение №3</t>
  </si>
  <si>
    <t>РАСПРЕДЕЛЕНИЕ БЮДЖЕТНЫХ АССИГНОВАНИЙ ПО РАЗДЕЛАМ И ПОДРАЗДЕЛАМ, ЦЕЛЕВЫМ СТАТЬЯМ И ВИДАМ РАСХОДОВ БЮДЖЕТА МАЧЕШАНСКОГО СЕЛЬСКОГО ПОСЕЛЕНИЯ НА 2024 ГОД И НА ПЛАНОВЫЙ ПЕРИОД 2025-2026 ГОДОВ</t>
  </si>
  <si>
    <t>Раздел</t>
  </si>
  <si>
    <t>Подраздел</t>
  </si>
  <si>
    <t>Целевая статья (муниципальная программа и непрограммное направление деятельности)</t>
  </si>
  <si>
    <t>Группа вида расходов</t>
  </si>
  <si>
    <t>Непрограммные направления обеспечения деятельности муниципальных органов Киквидзенского муниципального района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</si>
  <si>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</si>
  <si>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</si>
  <si>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Иные бюджетные ассигнования</t>
  </si>
  <si>
    <t>Непрограммные расходы органов муниципальной власти Киквидзенского муниципального района</t>
  </si>
  <si>
    <t>Межбюджетные трансферты</t>
  </si>
  <si>
    <t>Культура и кинематография</t>
  </si>
  <si>
    <t>Культура</t>
  </si>
  <si>
    <t>Социальное обеспечение и иные выплаты населению</t>
  </si>
  <si>
    <t>Муниципальная программа "Повышение эффективности деятельностиадминистрации Мачешанского сельского поселения Киквидзенского муниципального района по выполнению полномочий и муниципальных функций на 2020-2024 годы"</t>
  </si>
  <si>
    <t>080</t>
  </si>
  <si>
    <t>04</t>
  </si>
  <si>
    <t>00</t>
  </si>
  <si>
    <t>09</t>
  </si>
  <si>
    <t>05</t>
  </si>
  <si>
    <t>03</t>
  </si>
  <si>
    <t>Муниципальная программа " Комплексное развитие транспортной инфраструктурыМачешанского сельского поселенияКиквидзенского муниципального районаВолгоградской области на 2017 – 2034 годы</t>
  </si>
  <si>
    <t>Муниципальная программа " Повышение эффективности деятельностиадминистрации Мачешанского сельского поселения Киквидзенского муниципального района по выполнению полномочий и муниципальных функций на 2020-2024 годы</t>
  </si>
  <si>
    <t>07</t>
  </si>
  <si>
    <t>08</t>
  </si>
  <si>
    <t>01</t>
  </si>
  <si>
    <t>Муниципальная программа "Повышение эффективности деятельностиадминистрации Мачешанского сельского поселения Киквидзенского муниципального района по выполнению полномочий и муниципальных функций на 2020-2024 годы</t>
  </si>
  <si>
    <t>02</t>
  </si>
  <si>
    <t>06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</si>
  <si>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</si>
  <si>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>Иные бюджетные ассигновани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</si>
  <si>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</si>
  <si>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ВЕДОМСТВЕННАЯ СТРУКТУРА РАСХОДОВ БЮДЖЕТА МАЧЕШАНСКОГО СЕЛЬСКОГО ПОСЕЛЕНИЯ НА 2024 И НА ПЛАНОВЫЙ ПЕРИОД 2025-2026 ГОДОВ</t>
  </si>
  <si>
    <t>Приложение №6</t>
  </si>
  <si>
    <t>0412</t>
  </si>
  <si>
    <t>Другие вопросы в области экономики</t>
  </si>
  <si>
    <t>12</t>
  </si>
  <si>
    <t>110</t>
  </si>
  <si>
    <t>национальная экономика</t>
  </si>
  <si>
    <t xml:space="preserve"> к Решению Совета депутатов Мачешанского сельского совета № 175/59 от 14.12.2024</t>
  </si>
  <si>
    <t xml:space="preserve">                                                                                                             сельского поселения № 175/59 от 14.12.2024 г.</t>
  </si>
  <si>
    <t xml:space="preserve"> к Решению Совета депутатов Мачешанского сельского совета № 175/59 от 05.09.2024</t>
  </si>
  <si>
    <t>Приложение №4</t>
  </si>
  <si>
    <t>к решению Совета депутатов</t>
  </si>
  <si>
    <t>№ 175/59 от 14.12.2024 г.</t>
  </si>
  <si>
    <t>РАСПРЕДЕЛЕНИЕ БЮДЖЕТНЫХ АССИГНОВАНИЙ НА РЕАЛИЗАЦИЮ МУНИЦИПАЛЬНЫХ ПРОГРАММ МАЧЕШАНСКОГО СЕЛЬСКОГО ПОСЕЛЕНИЯ НА 2024 ГОД И НА ПЛАНОВЫЙ ПЕРИОД 2025 и 2026 гг</t>
  </si>
  <si>
    <t xml:space="preserve">Наименование </t>
  </si>
  <si>
    <t xml:space="preserve">Программа </t>
  </si>
  <si>
    <t xml:space="preserve"> Муниципальная программа «Комплексное развитие транспортной инфраструктуры Мачешанского сельского поселения Киквидзенского муниципального района Волгорадской области на 2017-2034 годы»</t>
  </si>
  <si>
    <t xml:space="preserve">Итого </t>
  </si>
  <si>
    <t xml:space="preserve">                                                                        ПЕРЕЧЕНЬ</t>
  </si>
  <si>
    <t>муниципальных внутренних заимствований</t>
  </si>
  <si>
    <t>Мачешанского сельского поселения Киквидзенского муниципального района Волгоградской   области на 2024 год</t>
  </si>
  <si>
    <t>Вид заимствований</t>
  </si>
  <si>
    <t>Сумма (тыс. руб.)</t>
  </si>
  <si>
    <t>Кредиты кредитных организаций:</t>
  </si>
  <si>
    <t>привлечение средств</t>
  </si>
  <si>
    <t>погашение основной суммы долга</t>
  </si>
  <si>
    <t>Муниципальные ценные бумаги:</t>
  </si>
  <si>
    <t>Кредиты, привлекаемые от других бюджетов бюджетной системы Российской Федерации:</t>
  </si>
  <si>
    <t xml:space="preserve">      привлечение средств</t>
  </si>
  <si>
    <t xml:space="preserve">      погашение основной суммы долга</t>
  </si>
  <si>
    <t>ИСТОЧНИКИ</t>
  </si>
  <si>
    <t>внутреннего финансирования дефицита бюджета поселения</t>
  </si>
  <si>
    <t>Состав источников</t>
  </si>
  <si>
    <t>Разница между полученными и погашенными в валюте Российской Федерации кредитами кредитных организаций</t>
  </si>
  <si>
    <t>Разница между полученными и погашенными в валюте Российской Федерации бюджетными кредитами, представленными бюджету поселения другими бюджетами бюджетной системы Российской Федерации</t>
  </si>
  <si>
    <t>Изменение остатков средств на счетах по учету средств бюджета поселения в течение соответствующего финансового года</t>
  </si>
  <si>
    <t xml:space="preserve">Приложение №8 </t>
  </si>
  <si>
    <t xml:space="preserve">к Решению Совета депутатов </t>
  </si>
  <si>
    <t xml:space="preserve">Мачешанского сельского </t>
  </si>
  <si>
    <t>поселения от 11.04.2024 г. № 168/63</t>
  </si>
  <si>
    <t>ПРОГРАММА</t>
  </si>
  <si>
    <t xml:space="preserve">Мачешанского сельского поселения Киквидзенского муниципального района Волгоградской области, направленных на покрытие дефицита бюджета поселения и погашения муниципальных </t>
  </si>
  <si>
    <t>долговых обязательств Мачешанского сельского поселения Киквидзенского муниципального района, на 2024 год</t>
  </si>
  <si>
    <t>Администрация Мачешанского сельского поселения Киквидзенского муниципального района Волгоградской области в соответствии с действующим законодательством Российской Федерации, Волгоградской области и Киквидзенского муниципального района имеет право привлекать муниципальные займы, осуществляемые путем выпуска ценных бумаг Мачешанского сельского поселения киквидзенского муниципального района и кредиты, привлекаемые в районный бюджет от других бюджетов бюджетной системы Российской Федерации и от кредитных организаций, по которым возникают муниципальные долговые обязательства Мачешанского сельского поселения Киквидзенского муниципального района.</t>
  </si>
  <si>
    <t>II. Настоящее Решение вступает в силу со дня официального опубликования (обнародования).</t>
  </si>
  <si>
    <t>Глава Мачешанского сельского поселения                                     Е.Н.Сербина</t>
  </si>
  <si>
    <t>000 1 00 00000 00 0000 000</t>
  </si>
  <si>
    <t>НАЛОГОВЫЕ И НЕНАЛОГОВЫЕ ДОХОДЫ</t>
  </si>
  <si>
    <t>000 1 01 00000 00 0000 000</t>
  </si>
  <si>
    <t>000 1 01 02000 01 0000 110</t>
  </si>
  <si>
    <t>000 1 01 02010 01 0000 110</t>
  </si>
  <si>
    <t>000 1 01 02030 01 0000 110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</si>
  <si>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</si>
  <si>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000 1 05 00000 00 0000 000</t>
  </si>
  <si>
    <t>000 1 05 03000 01 0000 110</t>
  </si>
  <si>
    <t>Единый сельскохозяйственный налог</t>
  </si>
  <si>
    <t>000 1 06 00000 00 0000 000</t>
  </si>
  <si>
    <t>000 1 06 01030 10 0000 110</t>
  </si>
  <si>
    <t>Земельный налог</t>
  </si>
  <si>
    <t>000 1 06 06043 10 0000 110</t>
  </si>
  <si>
    <t>000 1 06 06033 10 0000 110</t>
  </si>
  <si>
    <t>000 1 08 04000 01 0000 110</t>
  </si>
  <si>
    <t>000 1 11 00000 00 0000 000</t>
  </si>
  <si>
    <t>000 1 11 05000 00 0000 120</t>
  </si>
  <si>
    <t>000 1 13 00000 00 0000 000</t>
  </si>
  <si>
    <t>000 1 13 01000 00 0000 130</t>
  </si>
  <si>
    <t>Доходы от оказания платных услуг (работ)</t>
  </si>
  <si>
    <t>000 2 00 00000 00 0000 000</t>
  </si>
  <si>
    <t>БЕЗВОЗМЕЗДНЫЕ ПОСТУПЛЕНИЯ</t>
  </si>
  <si>
    <t>000 2 02 15001 10 0000 150</t>
  </si>
  <si>
    <t>000 2 02 15002 10 0000 150</t>
  </si>
  <si>
    <t>Дотации бюджетам поселений на поддержку мер по обеспечению сбалансированности бюджетов</t>
  </si>
  <si>
    <t>000 2 02 30000 00 0000 150</t>
  </si>
  <si>
    <t>000 2 02 35118 10 0000 150</t>
  </si>
  <si>
    <t>000 2 02 30024 10 0000 150</t>
  </si>
  <si>
    <t>Иные межбюджетные трансферты</t>
  </si>
  <si>
    <t>000 2 02 40014 10 0000 150</t>
  </si>
  <si>
    <t>000 2 02 49999 10 0000 150</t>
  </si>
  <si>
    <t>000 2 18 00000 00 0000 000</t>
  </si>
  <si>
    <t>000 2 18 60010 10 0000 000</t>
  </si>
  <si>
    <t xml:space="preserve">Приложение  № 1                                                                  </t>
  </si>
  <si>
    <t xml:space="preserve"> к Решению Совета депутатов Мачешанского  </t>
  </si>
  <si>
    <t>сельского поселения № 175/59 от 14.12.2024</t>
  </si>
  <si>
    <t xml:space="preserve">   Прогноз поступления по налогам, сборам,платежам и поступлений из других бюджетов бюджетной системы Российской Федерации в бюджет Мачешанского сельского поселения на 2024 год и на плановый период 2025 и 2026 годов</t>
  </si>
  <si>
    <t>рублей</t>
  </si>
  <si>
    <t>Код бюджетной классификации</t>
  </si>
  <si>
    <t>Наименование доходов</t>
  </si>
  <si>
    <t>Налоги на прибыль,доходы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</si>
  <si>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</si>
  <si>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</si>
  <si>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000 1 03 00000 00 0000 110</t>
  </si>
  <si>
    <t>Налоги на товары (работы.услуги), реализуемые на территории Российской Федерации</t>
  </si>
  <si>
    <t>0001 03 02231 0000 110</t>
  </si>
  <si>
    <t>000 1 03 02241 01 0000 110</t>
  </si>
  <si>
    <t>000 1 03 02251 01 0000 110</t>
  </si>
  <si>
    <t>000 1 03 02261 01 0000 110</t>
  </si>
  <si>
    <t>Налоги на совокупный доход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</si>
  <si>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</si>
  <si>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</si>
  <si>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000 1 06 06000 00 0000 110</t>
  </si>
  <si>
    <t xml:space="preserve">000 1 08 00000 00 0000 000 </t>
  </si>
  <si>
    <t>Государственная пошлина</t>
  </si>
  <si>
    <t>1 1 08 04020 01 0000 110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</si>
  <si>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</si>
  <si>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</si>
  <si>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</si>
  <si>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</si>
  <si>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</si>
  <si>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</si>
  <si>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 от оказания платных услуг (работ) и компенсации затрат государства</t>
  </si>
  <si>
    <t>000 1 13 01995 10 0000 130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</si>
  <si>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</si>
  <si>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</si>
  <si>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000 2 02 10000 00 0000 000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</si>
  <si>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</si>
  <si>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</si>
  <si>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</si>
  <si>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</si>
  <si>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</si>
  <si>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</si>
  <si>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</si>
  <si>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</si>
  <si>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</si>
  <si>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000 2 02 40000 00 0000 1510</t>
  </si>
  <si>
    <t>000 2 02 49999 00 0000 150</t>
  </si>
  <si>
    <t>Прочие межбюджетные трансферты, передаваемые бюджетам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</si>
  <si>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</si>
  <si>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 том числе на содержание мест захоронения</t>
  </si>
  <si>
    <t>по утверждению генпланов, правил землепользования и застройки (в части подготовки документов)</t>
  </si>
  <si>
    <t>Прочие межбюджетные трансферты, передаваемые бюджетам сельских поселений</t>
  </si>
  <si>
    <t>на приобретение спец. Техники</t>
  </si>
  <si>
    <t>на благоустройство</t>
  </si>
  <si>
    <t>на сбалансированность</t>
  </si>
  <si>
    <r>
      <t xml:space="preserve">Прочие межбюджетные трансферты, передаваемые бюджетам сельских поселений </t>
    </r>
    <r>
      <rPr>
        <b/>
        <sz val="9"/>
        <color indexed="8"/>
        <rFont val="Times New Roman"/>
        <family val="1"/>
        <charset val="204"/>
      </rPr>
      <t>на содержание дорог</t>
    </r>
  </si>
  <si>
    <r>
      <t xml:space="preserve">Прочие межбюджетные трансферты, передаваемые бюджетам сельских поселений </t>
    </r>
    <r>
      <rPr>
        <b/>
        <sz val="9"/>
        <color indexed="8"/>
        <rFont val="Times New Roman"/>
        <family val="1"/>
        <charset val="204"/>
      </rPr>
      <t xml:space="preserve"> на освещение</t>
    </r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</si>
  <si>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</si>
  <si>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поселений от возврата остатков субсидий и иных межбюджетных трансфертов, имеющих целевое назначение, прошлых лет из бюджетов муниципальных районов</t>
  </si>
  <si>
    <t>Всего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</si>
  <si>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</si>
  <si>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</si>
  <si>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</si>
  <si>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компании,а также налога на доходы физических лиц в отношении доходов от долевого участия в организации,полученных в виде дивидендов)</t>
  </si>
  <si>
    <t>00 1 01 02130 01 0000 110</t>
  </si>
  <si>
    <t>Налог на доходы физических лиц в отношении доходов от долевого участия в организации,полученных в виде дивидендов (в части суммы налога,не превышающей 650 000 рублей)</t>
  </si>
  <si>
    <t xml:space="preserve">000 1 16 02020 02 0000 140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</si>
  <si>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</si>
  <si>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000 1 16 18000 02 0000 140</t>
  </si>
  <si>
    <t>Доходы от сумм пеней предусмотренных законодательством РФ о налогах и сборах распределяемых между бюджетами субъектов РФ</t>
  </si>
  <si>
    <t>Штрафы,санкции,возмещение ущерба</t>
  </si>
  <si>
    <t>Доходы от оказания платных услуг(работ)  получателями средств бюджетов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</si>
</sst>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i/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2" fontId="0" fillId="0" borderId="0" xfId="0" applyNumberFormat="1"/>
    <xf numFmtId="0" fontId="0" fillId="0" borderId="0" xfId="0"/>
    <xf numFmtId="1" fontId="0" fillId="0" borderId="0" xfId="0" applyNumberFormat="1"/>
    <xf numFmtId="0" fontId="3" fillId="0" borderId="2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 wrapText="1"/>
    </xf>
    <xf numFmtId="164" fontId="5" fillId="2" borderId="7" xfId="0" applyNumberFormat="1" applyFont="1" applyFill="1" applyBorder="1" applyAlignment="1">
      <alignment horizontal="right" wrapText="1"/>
    </xf>
    <xf numFmtId="49" fontId="4" fillId="2" borderId="7" xfId="0" applyNumberFormat="1" applyFont="1" applyFill="1" applyBorder="1" applyAlignment="1">
      <alignment vertical="top" wrapText="1"/>
    </xf>
    <xf numFmtId="164" fontId="4" fillId="2" borderId="7" xfId="0" applyNumberFormat="1" applyFont="1" applyFill="1" applyBorder="1" applyAlignment="1">
      <alignment horizontal="right" wrapText="1"/>
    </xf>
    <xf numFmtId="49" fontId="5" fillId="2" borderId="7" xfId="0" applyNumberFormat="1" applyFont="1" applyFill="1" applyBorder="1" applyAlignment="1">
      <alignment vertical="top" wrapText="1"/>
    </xf>
    <xf numFmtId="164" fontId="5" fillId="2" borderId="7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164" fontId="5" fillId="2" borderId="7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2" fontId="2" fillId="0" borderId="7" xfId="0" applyNumberFormat="1" applyFont="1" applyFill="1" applyBorder="1" applyAlignment="1">
      <alignment horizontal="center" wrapText="1"/>
    </xf>
    <xf numFmtId="1" fontId="2" fillId="0" borderId="7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2" fontId="7" fillId="0" borderId="7" xfId="0" applyNumberFormat="1" applyFont="1" applyFill="1" applyBorder="1" applyAlignment="1">
      <alignment horizontal="center" wrapText="1"/>
    </xf>
    <xf numFmtId="49" fontId="6" fillId="0" borderId="7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2" fontId="6" fillId="0" borderId="7" xfId="0" applyNumberFormat="1" applyFont="1" applyFill="1" applyBorder="1" applyAlignment="1">
      <alignment horizontal="center" wrapText="1"/>
    </xf>
    <xf numFmtId="1" fontId="6" fillId="0" borderId="7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2" fontId="7" fillId="0" borderId="5" xfId="0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wrapText="1"/>
    </xf>
    <xf numFmtId="1" fontId="7" fillId="0" borderId="7" xfId="0" applyNumberFormat="1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wrapText="1"/>
    </xf>
    <xf numFmtId="1" fontId="7" fillId="0" borderId="11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2" fontId="6" fillId="0" borderId="5" xfId="0" applyNumberFormat="1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wrapText="1"/>
    </xf>
    <xf numFmtId="164" fontId="4" fillId="2" borderId="8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49" fontId="2" fillId="3" borderId="7" xfId="0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1" fontId="2" fillId="3" borderId="7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0" fillId="0" borderId="2" xfId="0" applyBorder="1"/>
    <xf numFmtId="0" fontId="3" fillId="4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Border="1"/>
    <xf numFmtId="2" fontId="3" fillId="4" borderId="2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wrapText="1"/>
    </xf>
    <xf numFmtId="2" fontId="2" fillId="4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wrapText="1"/>
    </xf>
    <xf numFmtId="4" fontId="2" fillId="0" borderId="11" xfId="0" applyNumberFormat="1" applyFont="1" applyBorder="1" applyAlignment="1">
      <alignment horizontal="center"/>
    </xf>
    <xf numFmtId="0" fontId="3" fillId="2" borderId="2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3" fillId="0" borderId="2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49" fontId="12" fillId="0" borderId="2" xfId="0" applyNumberFormat="1" applyFont="1" applyBorder="1" applyAlignment="1">
      <alignment wrapText="1"/>
    </xf>
    <xf numFmtId="0" fontId="12" fillId="5" borderId="2" xfId="0" applyFont="1" applyFill="1" applyBorder="1" applyAlignment="1">
      <alignment wrapText="1"/>
    </xf>
    <xf numFmtId="49" fontId="12" fillId="5" borderId="2" xfId="0" applyNumberFormat="1" applyFont="1" applyFill="1" applyBorder="1" applyAlignment="1">
      <alignment wrapText="1"/>
    </xf>
    <xf numFmtId="4" fontId="12" fillId="5" borderId="2" xfId="0" applyNumberFormat="1" applyFont="1" applyFill="1" applyBorder="1" applyAlignment="1">
      <alignment wrapText="1"/>
    </xf>
    <xf numFmtId="0" fontId="12" fillId="6" borderId="2" xfId="0" applyFont="1" applyFill="1" applyBorder="1" applyAlignment="1">
      <alignment wrapText="1"/>
    </xf>
    <xf numFmtId="49" fontId="12" fillId="6" borderId="2" xfId="0" applyNumberFormat="1" applyFont="1" applyFill="1" applyBorder="1" applyAlignment="1">
      <alignment wrapText="1"/>
    </xf>
    <xf numFmtId="4" fontId="12" fillId="6" borderId="2" xfId="0" applyNumberFormat="1" applyFont="1" applyFill="1" applyBorder="1" applyAlignment="1">
      <alignment wrapText="1"/>
    </xf>
    <xf numFmtId="0" fontId="11" fillId="7" borderId="2" xfId="0" applyFont="1" applyFill="1" applyBorder="1" applyAlignment="1">
      <alignment wrapText="1"/>
    </xf>
    <xf numFmtId="49" fontId="11" fillId="7" borderId="2" xfId="0" applyNumberFormat="1" applyFont="1" applyFill="1" applyBorder="1" applyAlignment="1">
      <alignment wrapText="1"/>
    </xf>
    <xf numFmtId="4" fontId="11" fillId="7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vertical="top" wrapText="1"/>
    </xf>
    <xf numFmtId="2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top" wrapText="1"/>
    </xf>
    <xf numFmtId="49" fontId="11" fillId="0" borderId="2" xfId="0" applyNumberFormat="1" applyFont="1" applyBorder="1" applyAlignment="1">
      <alignment wrapText="1"/>
    </xf>
    <xf numFmtId="0" fontId="12" fillId="6" borderId="2" xfId="0" applyFont="1" applyFill="1" applyBorder="1" applyAlignment="1">
      <alignment vertical="top" wrapText="1"/>
    </xf>
    <xf numFmtId="4" fontId="12" fillId="6" borderId="2" xfId="0" applyNumberFormat="1" applyFont="1" applyFill="1" applyBorder="1" applyAlignment="1">
      <alignment vertical="top" wrapText="1"/>
    </xf>
    <xf numFmtId="4" fontId="11" fillId="7" borderId="2" xfId="0" applyNumberFormat="1" applyFont="1" applyFill="1" applyBorder="1" applyAlignment="1">
      <alignment vertical="top" wrapText="1"/>
    </xf>
    <xf numFmtId="0" fontId="12" fillId="7" borderId="2" xfId="0" applyFont="1" applyFill="1" applyBorder="1" applyAlignment="1">
      <alignment wrapText="1"/>
    </xf>
    <xf numFmtId="49" fontId="12" fillId="7" borderId="2" xfId="0" applyNumberFormat="1" applyFont="1" applyFill="1" applyBorder="1" applyAlignment="1">
      <alignment wrapText="1"/>
    </xf>
    <xf numFmtId="4" fontId="12" fillId="7" borderId="2" xfId="0" applyNumberFormat="1" applyFont="1" applyFill="1" applyBorder="1" applyAlignment="1">
      <alignment vertical="top" wrapText="1"/>
    </xf>
    <xf numFmtId="0" fontId="11" fillId="7" borderId="2" xfId="0" applyFont="1" applyFill="1" applyBorder="1" applyAlignment="1">
      <alignment vertical="top" wrapText="1"/>
    </xf>
    <xf numFmtId="0" fontId="11" fillId="7" borderId="2" xfId="0" applyNumberFormat="1" applyFont="1" applyFill="1" applyBorder="1" applyAlignment="1">
      <alignment wrapText="1"/>
    </xf>
    <xf numFmtId="4" fontId="11" fillId="0" borderId="2" xfId="0" applyNumberFormat="1" applyFont="1" applyBorder="1" applyAlignment="1">
      <alignment wrapText="1"/>
    </xf>
    <xf numFmtId="0" fontId="12" fillId="5" borderId="2" xfId="0" applyFont="1" applyFill="1" applyBorder="1" applyAlignment="1">
      <alignment vertical="top" wrapText="1"/>
    </xf>
    <xf numFmtId="0" fontId="12" fillId="7" borderId="2" xfId="0" applyFont="1" applyFill="1" applyBorder="1" applyAlignment="1">
      <alignment vertical="top" wrapText="1"/>
    </xf>
    <xf numFmtId="4" fontId="12" fillId="7" borderId="2" xfId="0" applyNumberFormat="1" applyFont="1" applyFill="1" applyBorder="1" applyAlignment="1">
      <alignment wrapText="1"/>
    </xf>
    <xf numFmtId="0" fontId="14" fillId="0" borderId="34" xfId="0" applyFont="1" applyBorder="1"/>
    <xf numFmtId="4" fontId="11" fillId="0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vertical="top" wrapText="1"/>
    </xf>
    <xf numFmtId="49" fontId="11" fillId="0" borderId="2" xfId="0" applyNumberFormat="1" applyFont="1" applyFill="1" applyBorder="1" applyAlignment="1">
      <alignment wrapText="1"/>
    </xf>
    <xf numFmtId="0" fontId="12" fillId="8" borderId="30" xfId="0" applyFont="1" applyFill="1" applyBorder="1" applyAlignment="1">
      <alignment wrapText="1"/>
    </xf>
    <xf numFmtId="49" fontId="12" fillId="8" borderId="30" xfId="0" applyNumberFormat="1" applyFont="1" applyFill="1" applyBorder="1" applyAlignment="1">
      <alignment wrapText="1"/>
    </xf>
    <xf numFmtId="4" fontId="12" fillId="8" borderId="2" xfId="0" applyNumberFormat="1" applyFont="1" applyFill="1" applyBorder="1" applyAlignment="1">
      <alignment wrapText="1"/>
    </xf>
    <xf numFmtId="4" fontId="11" fillId="8" borderId="2" xfId="0" applyNumberFormat="1" applyFont="1" applyFill="1" applyBorder="1" applyAlignment="1">
      <alignment wrapText="1"/>
    </xf>
    <xf numFmtId="0" fontId="11" fillId="0" borderId="30" xfId="0" applyFont="1" applyBorder="1" applyAlignment="1">
      <alignment wrapText="1"/>
    </xf>
    <xf numFmtId="49" fontId="11" fillId="0" borderId="30" xfId="0" applyNumberFormat="1" applyFont="1" applyBorder="1" applyAlignment="1">
      <alignment wrapText="1"/>
    </xf>
    <xf numFmtId="4" fontId="12" fillId="0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5" fillId="0" borderId="2" xfId="0" applyNumberFormat="1" applyFont="1" applyBorder="1" applyAlignment="1">
      <alignment wrapText="1"/>
    </xf>
    <xf numFmtId="0" fontId="0" fillId="0" borderId="35" xfId="0" applyBorder="1"/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49" fontId="12" fillId="5" borderId="1" xfId="0" applyNumberFormat="1" applyFont="1" applyFill="1" applyBorder="1" applyAlignment="1">
      <alignment wrapText="1"/>
    </xf>
    <xf numFmtId="4" fontId="12" fillId="5" borderId="1" xfId="0" applyNumberFormat="1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7" fillId="0" borderId="2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wrapText="1"/>
    </xf>
    <xf numFmtId="4" fontId="11" fillId="0" borderId="3" xfId="0" applyNumberFormat="1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7" fillId="0" borderId="36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4" fillId="2" borderId="0" xfId="0" applyFont="1" applyFill="1" applyBorder="1" applyAlignment="1">
      <alignment horizontal="right" wrapText="1"/>
    </xf>
    <xf numFmtId="0" fontId="4" fillId="2" borderId="16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5" fillId="2" borderId="2" xfId="0" applyNumberFormat="1" applyFont="1" applyFill="1" applyBorder="1" applyAlignment="1">
      <alignment horizontal="right" wrapText="1"/>
    </xf>
    <xf numFmtId="164" fontId="4" fillId="2" borderId="8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wrapText="1"/>
    </xf>
    <xf numFmtId="164" fontId="5" fillId="2" borderId="8" xfId="0" applyNumberFormat="1" applyFont="1" applyFill="1" applyBorder="1" applyAlignment="1">
      <alignment wrapText="1"/>
    </xf>
    <xf numFmtId="164" fontId="5" fillId="2" borderId="4" xfId="0" applyNumberFormat="1" applyFont="1" applyFill="1" applyBorder="1" applyAlignment="1">
      <alignment wrapText="1"/>
    </xf>
    <xf numFmtId="164" fontId="5" fillId="2" borderId="2" xfId="0" applyNumberFormat="1" applyFont="1" applyFill="1" applyBorder="1" applyAlignment="1">
      <alignment wrapText="1"/>
    </xf>
    <xf numFmtId="164" fontId="5" fillId="2" borderId="8" xfId="0" applyNumberFormat="1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horizontal="center" wrapText="1"/>
    </xf>
    <xf numFmtId="49" fontId="3" fillId="3" borderId="13" xfId="0" applyNumberFormat="1" applyFont="1" applyFill="1" applyBorder="1" applyAlignment="1">
      <alignment horizontal="center" wrapText="1"/>
    </xf>
    <xf numFmtId="49" fontId="3" fillId="3" borderId="12" xfId="0" applyNumberFormat="1" applyFont="1" applyFill="1" applyBorder="1" applyAlignment="1">
      <alignment horizontal="center" wrapText="1"/>
    </xf>
    <xf numFmtId="49" fontId="3" fillId="3" borderId="15" xfId="0" applyNumberFormat="1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2" fontId="3" fillId="3" borderId="12" xfId="0" applyNumberFormat="1" applyFont="1" applyFill="1" applyBorder="1" applyAlignment="1">
      <alignment horizontal="center" wrapText="1"/>
    </xf>
    <xf numFmtId="2" fontId="3" fillId="3" borderId="15" xfId="0" applyNumberFormat="1" applyFont="1" applyFill="1" applyBorder="1" applyAlignment="1">
      <alignment horizontal="center" wrapText="1"/>
    </xf>
    <xf numFmtId="1" fontId="3" fillId="3" borderId="12" xfId="0" applyNumberFormat="1" applyFont="1" applyFill="1" applyBorder="1" applyAlignment="1">
      <alignment horizontal="center" wrapText="1"/>
    </xf>
    <xf numFmtId="1" fontId="3" fillId="3" borderId="15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" fontId="3" fillId="0" borderId="15" xfId="0" applyNumberFormat="1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2" fontId="6" fillId="0" borderId="12" xfId="0" applyNumberFormat="1" applyFont="1" applyFill="1" applyBorder="1" applyAlignment="1">
      <alignment horizontal="center" wrapText="1"/>
    </xf>
    <xf numFmtId="2" fontId="6" fillId="0" borderId="14" xfId="0" applyNumberFormat="1" applyFont="1" applyFill="1" applyBorder="1" applyAlignment="1">
      <alignment horizontal="center" wrapText="1"/>
    </xf>
    <xf numFmtId="2" fontId="6" fillId="0" borderId="15" xfId="0" applyNumberFormat="1" applyFont="1" applyFill="1" applyBorder="1" applyAlignment="1">
      <alignment horizontal="center" wrapText="1"/>
    </xf>
    <xf numFmtId="2" fontId="3" fillId="0" borderId="12" xfId="0" applyNumberFormat="1" applyFont="1" applyFill="1" applyBorder="1" applyAlignment="1">
      <alignment horizontal="center" wrapText="1"/>
    </xf>
    <xf numFmtId="2" fontId="3" fillId="0" borderId="15" xfId="0" applyNumberFormat="1" applyFont="1" applyFill="1" applyBorder="1" applyAlignment="1">
      <alignment horizontal="center" wrapText="1"/>
    </xf>
    <xf numFmtId="1" fontId="6" fillId="0" borderId="12" xfId="0" applyNumberFormat="1" applyFont="1" applyFill="1" applyBorder="1" applyAlignment="1">
      <alignment horizontal="center" wrapText="1"/>
    </xf>
    <xf numFmtId="1" fontId="6" fillId="0" borderId="15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wrapText="1"/>
    </xf>
    <xf numFmtId="49" fontId="7" fillId="0" borderId="12" xfId="0" applyNumberFormat="1" applyFont="1" applyFill="1" applyBorder="1" applyAlignment="1">
      <alignment horizontal="center" wrapText="1"/>
    </xf>
    <xf numFmtId="49" fontId="7" fillId="0" borderId="15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4" fontId="3" fillId="2" borderId="20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" fontId="2" fillId="0" borderId="21" xfId="0" applyNumberFormat="1" applyFont="1" applyFill="1" applyBorder="1" applyAlignment="1">
      <alignment horizontal="center"/>
    </xf>
    <xf numFmtId="4" fontId="2" fillId="0" borderId="20" xfId="0" applyNumberFormat="1" applyFont="1" applyFill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right" wrapText="1"/>
    </xf>
    <xf numFmtId="0" fontId="10" fillId="0" borderId="32" xfId="0" applyFont="1" applyBorder="1" applyAlignment="1">
      <alignment horizontal="right" wrapText="1"/>
    </xf>
    <xf numFmtId="0" fontId="10" fillId="0" borderId="33" xfId="0" applyFont="1" applyBorder="1" applyAlignment="1">
      <alignment horizontal="right" wrapText="1"/>
    </xf>
    <xf numFmtId="0" fontId="11" fillId="0" borderId="31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0" fillId="0" borderId="32" xfId="0" applyFont="1" applyBorder="1" applyAlignment="1">
      <alignment horizontal="right"/>
    </xf>
    <xf numFmtId="0" fontId="10" fillId="0" borderId="33" xfId="0" applyFont="1" applyBorder="1" applyAlignment="1">
      <alignment horizontal="right"/>
    </xf>
    <xf numFmtId="0" fontId="12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1" workbookViewId="0">
      <selection activeCell="C36" sqref="C36"/>
    </sheetView>
  </sheetViews>
  <sheetFormatPr defaultRowHeight="14.4" x14ac:dyDescent="0.3"/>
  <cols>
    <col min="2" max="2" width="23.88671875" customWidth="1"/>
    <col min="3" max="3" width="14.33203125" customWidth="1"/>
    <col min="4" max="4" width="16.109375" customWidth="1"/>
    <col min="5" max="5" width="9.109375" hidden="1" customWidth="1"/>
    <col min="6" max="6" width="14.88671875" customWidth="1"/>
    <col min="7" max="7" width="4.109375" customWidth="1"/>
  </cols>
  <sheetData>
    <row r="1" spans="1:7" ht="15" customHeight="1" x14ac:dyDescent="0.3">
      <c r="A1" s="160" t="s">
        <v>44</v>
      </c>
      <c r="B1" s="160"/>
      <c r="C1" s="160"/>
      <c r="D1" s="160"/>
      <c r="E1" s="160"/>
      <c r="F1" s="160"/>
      <c r="G1" s="161"/>
    </row>
    <row r="2" spans="1:7" ht="30" customHeight="1" x14ac:dyDescent="0.3">
      <c r="A2" s="156" t="s">
        <v>45</v>
      </c>
      <c r="B2" s="156"/>
      <c r="C2" s="156"/>
      <c r="D2" s="156"/>
      <c r="E2" s="156"/>
      <c r="F2" s="156"/>
      <c r="G2" s="157"/>
    </row>
    <row r="3" spans="1:7" ht="30" customHeight="1" x14ac:dyDescent="0.3">
      <c r="A3" s="156" t="s">
        <v>101</v>
      </c>
      <c r="B3" s="156"/>
      <c r="C3" s="156"/>
      <c r="D3" s="156"/>
      <c r="E3" s="156"/>
      <c r="F3" s="156"/>
      <c r="G3" s="157"/>
    </row>
    <row r="4" spans="1:7" ht="9" customHeight="1" x14ac:dyDescent="0.3">
      <c r="A4" s="56" t="s">
        <v>46</v>
      </c>
      <c r="B4" s="56" t="s">
        <v>47</v>
      </c>
      <c r="C4" s="56"/>
      <c r="D4" s="56"/>
      <c r="E4" s="56"/>
      <c r="F4" s="57"/>
      <c r="G4" s="58"/>
    </row>
    <row r="5" spans="1:7" ht="87" customHeight="1" thickBot="1" x14ac:dyDescent="0.35">
      <c r="A5" s="158" t="s">
        <v>48</v>
      </c>
      <c r="B5" s="158"/>
      <c r="C5" s="158"/>
      <c r="D5" s="158"/>
      <c r="E5" s="158"/>
      <c r="F5" s="158"/>
      <c r="G5" s="159"/>
    </row>
    <row r="6" spans="1:7" ht="15" thickBot="1" x14ac:dyDescent="0.35">
      <c r="A6" s="6" t="s">
        <v>49</v>
      </c>
      <c r="B6" s="6" t="s">
        <v>50</v>
      </c>
      <c r="C6" s="54" t="s">
        <v>51</v>
      </c>
      <c r="D6" s="162" t="s">
        <v>52</v>
      </c>
      <c r="E6" s="162"/>
      <c r="F6" s="163" t="s">
        <v>53</v>
      </c>
      <c r="G6" s="163"/>
    </row>
    <row r="7" spans="1:7" ht="27" thickBot="1" x14ac:dyDescent="0.35">
      <c r="A7" s="7" t="s">
        <v>0</v>
      </c>
      <c r="B7" s="8" t="s">
        <v>1</v>
      </c>
      <c r="C7" s="9">
        <f>C8+C9+C10+C11+C12+C13</f>
        <v>4183869</v>
      </c>
      <c r="D7" s="164">
        <f t="shared" ref="D7" si="0">D8+D9+D10+D11+D12+D13</f>
        <v>13161919</v>
      </c>
      <c r="E7" s="165"/>
      <c r="F7" s="166">
        <f t="shared" ref="F7" si="1">F8+F9+F10+F11+F12+F13</f>
        <v>13284688</v>
      </c>
      <c r="G7" s="166"/>
    </row>
    <row r="8" spans="1:7" ht="78.75" customHeight="1" thickBot="1" x14ac:dyDescent="0.35">
      <c r="A8" s="7" t="s">
        <v>2</v>
      </c>
      <c r="B8" s="10" t="s">
        <v>54</v>
      </c>
      <c r="C8" s="11">
        <v>1033796</v>
      </c>
      <c r="D8" s="167">
        <v>992577</v>
      </c>
      <c r="E8" s="168"/>
      <c r="F8" s="169">
        <v>992577</v>
      </c>
      <c r="G8" s="169"/>
    </row>
    <row r="9" spans="1:7" ht="106.2" thickBot="1" x14ac:dyDescent="0.35">
      <c r="A9" s="7" t="s">
        <v>3</v>
      </c>
      <c r="B9" s="10" t="s">
        <v>55</v>
      </c>
      <c r="C9" s="11">
        <v>2805408</v>
      </c>
      <c r="D9" s="167">
        <v>2913587</v>
      </c>
      <c r="E9" s="168"/>
      <c r="F9" s="169">
        <v>2913587</v>
      </c>
      <c r="G9" s="169"/>
    </row>
    <row r="10" spans="1:7" ht="79.8" thickBot="1" x14ac:dyDescent="0.35">
      <c r="A10" s="7" t="s">
        <v>4</v>
      </c>
      <c r="B10" s="10" t="s">
        <v>5</v>
      </c>
      <c r="C10" s="11">
        <v>88695</v>
      </c>
      <c r="D10" s="167">
        <v>0</v>
      </c>
      <c r="E10" s="168"/>
      <c r="F10" s="169">
        <v>0</v>
      </c>
      <c r="G10" s="169"/>
    </row>
    <row r="11" spans="1:7" ht="27" thickBot="1" x14ac:dyDescent="0.35">
      <c r="A11" s="7" t="s">
        <v>43</v>
      </c>
      <c r="B11" s="10" t="s">
        <v>56</v>
      </c>
      <c r="C11" s="11">
        <v>131315</v>
      </c>
      <c r="D11" s="167">
        <v>0</v>
      </c>
      <c r="E11" s="168"/>
      <c r="F11" s="169">
        <v>0</v>
      </c>
      <c r="G11" s="169"/>
    </row>
    <row r="12" spans="1:7" ht="15" thickBot="1" x14ac:dyDescent="0.35">
      <c r="A12" s="7" t="s">
        <v>6</v>
      </c>
      <c r="B12" s="10" t="s">
        <v>7</v>
      </c>
      <c r="C12" s="11">
        <v>100000</v>
      </c>
      <c r="D12" s="167">
        <v>100000</v>
      </c>
      <c r="E12" s="168"/>
      <c r="F12" s="169">
        <v>100000</v>
      </c>
      <c r="G12" s="169"/>
    </row>
    <row r="13" spans="1:7" ht="40.200000000000003" thickBot="1" x14ac:dyDescent="0.35">
      <c r="A13" s="7" t="s">
        <v>8</v>
      </c>
      <c r="B13" s="10" t="s">
        <v>9</v>
      </c>
      <c r="C13" s="11">
        <v>24655</v>
      </c>
      <c r="D13" s="167">
        <v>9155755</v>
      </c>
      <c r="E13" s="168"/>
      <c r="F13" s="169">
        <v>9278524</v>
      </c>
      <c r="G13" s="169"/>
    </row>
    <row r="14" spans="1:7" ht="15" thickBot="1" x14ac:dyDescent="0.35">
      <c r="A14" s="7" t="s">
        <v>10</v>
      </c>
      <c r="B14" s="12" t="s">
        <v>11</v>
      </c>
      <c r="C14" s="13">
        <f>C15</f>
        <v>436100</v>
      </c>
      <c r="D14" s="170">
        <f t="shared" ref="D14:F14" si="2">D15</f>
        <v>479700</v>
      </c>
      <c r="E14" s="171"/>
      <c r="F14" s="172">
        <f t="shared" si="2"/>
        <v>524600</v>
      </c>
      <c r="G14" s="172"/>
    </row>
    <row r="15" spans="1:7" ht="27" thickBot="1" x14ac:dyDescent="0.35">
      <c r="A15" s="7" t="s">
        <v>12</v>
      </c>
      <c r="B15" s="10" t="s">
        <v>13</v>
      </c>
      <c r="C15" s="11">
        <v>436100</v>
      </c>
      <c r="D15" s="167">
        <v>479700</v>
      </c>
      <c r="E15" s="168"/>
      <c r="F15" s="169">
        <v>524600</v>
      </c>
      <c r="G15" s="169"/>
    </row>
    <row r="16" spans="1:7" ht="53.4" thickBot="1" x14ac:dyDescent="0.35">
      <c r="A16" s="14" t="s">
        <v>14</v>
      </c>
      <c r="B16" s="12" t="s">
        <v>15</v>
      </c>
      <c r="C16" s="9">
        <f>C17</f>
        <v>74500</v>
      </c>
      <c r="D16" s="164">
        <v>0</v>
      </c>
      <c r="E16" s="165"/>
      <c r="F16" s="166">
        <v>0</v>
      </c>
      <c r="G16" s="166"/>
    </row>
    <row r="17" spans="1:7" ht="27" thickBot="1" x14ac:dyDescent="0.35">
      <c r="A17" s="14" t="s">
        <v>16</v>
      </c>
      <c r="B17" s="12" t="s">
        <v>17</v>
      </c>
      <c r="C17" s="9">
        <v>74500</v>
      </c>
      <c r="D17" s="164">
        <v>0</v>
      </c>
      <c r="E17" s="165"/>
      <c r="F17" s="166">
        <v>0</v>
      </c>
      <c r="G17" s="166"/>
    </row>
    <row r="18" spans="1:7" ht="15" thickBot="1" x14ac:dyDescent="0.35">
      <c r="A18" s="14" t="s">
        <v>18</v>
      </c>
      <c r="B18" s="12" t="s">
        <v>19</v>
      </c>
      <c r="C18" s="9">
        <f>C19+C20</f>
        <v>6720832.6900000004</v>
      </c>
      <c r="D18" s="164">
        <f t="shared" ref="D18:F18" si="3">D19</f>
        <v>648100</v>
      </c>
      <c r="E18" s="165"/>
      <c r="F18" s="166">
        <f t="shared" si="3"/>
        <v>690000</v>
      </c>
      <c r="G18" s="166"/>
    </row>
    <row r="19" spans="1:7" ht="27" thickBot="1" x14ac:dyDescent="0.35">
      <c r="A19" s="7" t="s">
        <v>20</v>
      </c>
      <c r="B19" s="10" t="s">
        <v>21</v>
      </c>
      <c r="C19" s="11">
        <v>6640832.6900000004</v>
      </c>
      <c r="D19" s="167">
        <v>648100</v>
      </c>
      <c r="E19" s="168"/>
      <c r="F19" s="169">
        <v>690000</v>
      </c>
      <c r="G19" s="169"/>
    </row>
    <row r="20" spans="1:7" s="2" customFormat="1" ht="27" thickBot="1" x14ac:dyDescent="0.35">
      <c r="A20" s="7" t="s">
        <v>95</v>
      </c>
      <c r="B20" s="10" t="s">
        <v>96</v>
      </c>
      <c r="C20" s="11">
        <v>80000</v>
      </c>
      <c r="D20" s="52">
        <v>0</v>
      </c>
      <c r="E20" s="53"/>
      <c r="F20" s="179">
        <v>0</v>
      </c>
      <c r="G20" s="179"/>
    </row>
    <row r="21" spans="1:7" ht="45.75" customHeight="1" thickBot="1" x14ac:dyDescent="0.35">
      <c r="A21" s="14" t="s">
        <v>22</v>
      </c>
      <c r="B21" s="12" t="s">
        <v>23</v>
      </c>
      <c r="C21" s="9">
        <f>C22</f>
        <v>2451173.17</v>
      </c>
      <c r="D21" s="164">
        <f t="shared" ref="D21:F21" si="4">D22</f>
        <v>15000</v>
      </c>
      <c r="E21" s="165"/>
      <c r="F21" s="166">
        <f t="shared" si="4"/>
        <v>15000</v>
      </c>
      <c r="G21" s="166"/>
    </row>
    <row r="22" spans="1:7" ht="15" thickBot="1" x14ac:dyDescent="0.35">
      <c r="A22" s="7" t="s">
        <v>24</v>
      </c>
      <c r="B22" s="10" t="s">
        <v>25</v>
      </c>
      <c r="C22" s="11">
        <v>2451173.17</v>
      </c>
      <c r="D22" s="167">
        <v>15000</v>
      </c>
      <c r="E22" s="168"/>
      <c r="F22" s="169">
        <v>15000</v>
      </c>
      <c r="G22" s="169"/>
    </row>
    <row r="23" spans="1:7" ht="15" thickBot="1" x14ac:dyDescent="0.35">
      <c r="A23" s="14" t="s">
        <v>26</v>
      </c>
      <c r="B23" s="12" t="s">
        <v>27</v>
      </c>
      <c r="C23" s="9">
        <f>C24+C25</f>
        <v>91000</v>
      </c>
      <c r="D23" s="173">
        <f t="shared" ref="D23:F23" si="5">D24+D25</f>
        <v>0</v>
      </c>
      <c r="E23" s="174"/>
      <c r="F23" s="175">
        <f t="shared" si="5"/>
        <v>0</v>
      </c>
      <c r="G23" s="175"/>
    </row>
    <row r="24" spans="1:7" ht="54" customHeight="1" thickBot="1" x14ac:dyDescent="0.35">
      <c r="A24" s="7" t="s">
        <v>28</v>
      </c>
      <c r="B24" s="10" t="s">
        <v>29</v>
      </c>
      <c r="C24" s="11">
        <v>0</v>
      </c>
      <c r="D24" s="167">
        <v>0</v>
      </c>
      <c r="E24" s="168"/>
      <c r="F24" s="169">
        <v>0</v>
      </c>
      <c r="G24" s="169"/>
    </row>
    <row r="25" spans="1:7" ht="27" thickBot="1" x14ac:dyDescent="0.35">
      <c r="A25" s="7" t="s">
        <v>30</v>
      </c>
      <c r="B25" s="10" t="s">
        <v>31</v>
      </c>
      <c r="C25" s="11">
        <v>91000</v>
      </c>
      <c r="D25" s="167">
        <v>0</v>
      </c>
      <c r="E25" s="168"/>
      <c r="F25" s="169">
        <v>0</v>
      </c>
      <c r="G25" s="169"/>
    </row>
    <row r="26" spans="1:7" ht="27" thickBot="1" x14ac:dyDescent="0.35">
      <c r="A26" s="14" t="s">
        <v>32</v>
      </c>
      <c r="B26" s="12" t="s">
        <v>57</v>
      </c>
      <c r="C26" s="9">
        <f>C27+C28</f>
        <v>6321218</v>
      </c>
      <c r="D26" s="164">
        <f t="shared" ref="D26:F26" si="6">D27+D28</f>
        <v>0</v>
      </c>
      <c r="E26" s="165"/>
      <c r="F26" s="166">
        <f t="shared" si="6"/>
        <v>0</v>
      </c>
      <c r="G26" s="166"/>
    </row>
    <row r="27" spans="1:7" ht="15" thickBot="1" x14ac:dyDescent="0.35">
      <c r="A27" s="7" t="s">
        <v>33</v>
      </c>
      <c r="B27" s="10" t="s">
        <v>34</v>
      </c>
      <c r="C27" s="11">
        <v>4936473</v>
      </c>
      <c r="D27" s="167">
        <v>0</v>
      </c>
      <c r="E27" s="168"/>
      <c r="F27" s="169">
        <v>0</v>
      </c>
      <c r="G27" s="169"/>
    </row>
    <row r="28" spans="1:7" ht="27" thickBot="1" x14ac:dyDescent="0.35">
      <c r="A28" s="7" t="s">
        <v>35</v>
      </c>
      <c r="B28" s="10" t="s">
        <v>36</v>
      </c>
      <c r="C28" s="11">
        <v>1384745</v>
      </c>
      <c r="D28" s="167">
        <v>0</v>
      </c>
      <c r="E28" s="168"/>
      <c r="F28" s="169">
        <v>0</v>
      </c>
      <c r="G28" s="169"/>
    </row>
    <row r="29" spans="1:7" ht="15" thickBot="1" x14ac:dyDescent="0.35">
      <c r="A29" s="14">
        <v>1000</v>
      </c>
      <c r="B29" s="12" t="s">
        <v>37</v>
      </c>
      <c r="C29" s="9">
        <f>C30+C31</f>
        <v>161137.68</v>
      </c>
      <c r="D29" s="164">
        <f t="shared" ref="D29:F29" si="7">D30+D31</f>
        <v>6000</v>
      </c>
      <c r="E29" s="165"/>
      <c r="F29" s="166">
        <f t="shared" si="7"/>
        <v>6000</v>
      </c>
      <c r="G29" s="166"/>
    </row>
    <row r="30" spans="1:7" ht="15" thickBot="1" x14ac:dyDescent="0.35">
      <c r="A30" s="7">
        <v>1001</v>
      </c>
      <c r="B30" s="10" t="s">
        <v>38</v>
      </c>
      <c r="C30" s="11">
        <v>6000</v>
      </c>
      <c r="D30" s="167">
        <v>6000</v>
      </c>
      <c r="E30" s="168"/>
      <c r="F30" s="169">
        <v>6000</v>
      </c>
      <c r="G30" s="169"/>
    </row>
    <row r="31" spans="1:7" ht="27" thickBot="1" x14ac:dyDescent="0.35">
      <c r="A31" s="7">
        <v>1004</v>
      </c>
      <c r="B31" s="10" t="s">
        <v>58</v>
      </c>
      <c r="C31" s="11">
        <v>155137.68</v>
      </c>
      <c r="D31" s="167">
        <v>0</v>
      </c>
      <c r="E31" s="168"/>
      <c r="F31" s="169">
        <v>0</v>
      </c>
      <c r="G31" s="169"/>
    </row>
    <row r="32" spans="1:7" ht="27" thickBot="1" x14ac:dyDescent="0.35">
      <c r="A32" s="14">
        <v>1100</v>
      </c>
      <c r="B32" s="12" t="s">
        <v>39</v>
      </c>
      <c r="C32" s="9">
        <f>C33</f>
        <v>47269</v>
      </c>
      <c r="D32" s="164">
        <f t="shared" ref="D32:F32" si="8">D33</f>
        <v>0</v>
      </c>
      <c r="E32" s="165"/>
      <c r="F32" s="166">
        <f t="shared" si="8"/>
        <v>0</v>
      </c>
      <c r="G32" s="166"/>
    </row>
    <row r="33" spans="1:7" ht="15" thickBot="1" x14ac:dyDescent="0.35">
      <c r="A33" s="7">
        <v>1102</v>
      </c>
      <c r="B33" s="10" t="s">
        <v>40</v>
      </c>
      <c r="C33" s="11">
        <v>47269</v>
      </c>
      <c r="D33" s="167">
        <v>0</v>
      </c>
      <c r="E33" s="168"/>
      <c r="F33" s="169">
        <v>0</v>
      </c>
      <c r="G33" s="169"/>
    </row>
    <row r="34" spans="1:7" ht="27" thickBot="1" x14ac:dyDescent="0.35">
      <c r="A34" s="14">
        <v>1200</v>
      </c>
      <c r="B34" s="12" t="s">
        <v>41</v>
      </c>
      <c r="C34" s="9">
        <f>C35</f>
        <v>120000</v>
      </c>
      <c r="D34" s="164">
        <f t="shared" ref="D34:F34" si="9">D35</f>
        <v>0</v>
      </c>
      <c r="E34" s="165"/>
      <c r="F34" s="166">
        <f t="shared" si="9"/>
        <v>0</v>
      </c>
      <c r="G34" s="166"/>
    </row>
    <row r="35" spans="1:7" ht="58.5" customHeight="1" thickBot="1" x14ac:dyDescent="0.35">
      <c r="A35" s="7">
        <v>1204</v>
      </c>
      <c r="B35" s="10" t="s">
        <v>42</v>
      </c>
      <c r="C35" s="11">
        <v>120000</v>
      </c>
      <c r="D35" s="167">
        <v>0</v>
      </c>
      <c r="E35" s="168"/>
      <c r="F35" s="169">
        <v>0</v>
      </c>
      <c r="G35" s="169"/>
    </row>
    <row r="36" spans="1:7" ht="15" thickBot="1" x14ac:dyDescent="0.35">
      <c r="A36" s="15"/>
      <c r="B36" s="16" t="s">
        <v>59</v>
      </c>
      <c r="C36" s="17">
        <f>C34+C32+C29+C26+C23+C21+C18+C16+C14+C7</f>
        <v>20607099.539999999</v>
      </c>
      <c r="D36" s="176">
        <f t="shared" ref="D36:F36" si="10">D34+D32+D29+D26+D23+D21+D18+D16+D14+D7</f>
        <v>14310719</v>
      </c>
      <c r="E36" s="177"/>
      <c r="F36" s="178">
        <f t="shared" si="10"/>
        <v>14520288</v>
      </c>
      <c r="G36" s="178"/>
    </row>
    <row r="38" spans="1:7" x14ac:dyDescent="0.3">
      <c r="C38" s="1"/>
    </row>
    <row r="39" spans="1:7" x14ac:dyDescent="0.3">
      <c r="C39" s="1"/>
      <c r="D39" s="1"/>
    </row>
  </sheetData>
  <mergeCells count="65">
    <mergeCell ref="D35:E35"/>
    <mergeCell ref="F35:G35"/>
    <mergeCell ref="D36:E36"/>
    <mergeCell ref="F36:G36"/>
    <mergeCell ref="F20:G20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19:E19"/>
    <mergeCell ref="F19:G19"/>
    <mergeCell ref="D21:E21"/>
    <mergeCell ref="F21:G21"/>
    <mergeCell ref="D22:E22"/>
    <mergeCell ref="F22:G22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A2:G2"/>
    <mergeCell ref="A3:G3"/>
    <mergeCell ref="A5:G5"/>
    <mergeCell ref="A1:G1"/>
    <mergeCell ref="D6:E6"/>
    <mergeCell ref="F6:G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topLeftCell="A7" zoomScale="96" zoomScaleNormal="96" workbookViewId="0">
      <selection activeCell="I10" sqref="I10"/>
    </sheetView>
  </sheetViews>
  <sheetFormatPr defaultRowHeight="14.4" x14ac:dyDescent="0.3"/>
  <cols>
    <col min="1" max="1" width="19.6640625" customWidth="1"/>
    <col min="2" max="2" width="9.109375" customWidth="1"/>
    <col min="4" max="4" width="6.109375" customWidth="1"/>
    <col min="5" max="5" width="6.33203125" customWidth="1"/>
    <col min="6" max="6" width="13.109375" customWidth="1"/>
    <col min="7" max="7" width="12.44140625" customWidth="1"/>
    <col min="8" max="8" width="11.6640625" customWidth="1"/>
    <col min="9" max="9" width="24.5546875" customWidth="1"/>
    <col min="10" max="10" width="29.109375" customWidth="1"/>
  </cols>
  <sheetData>
    <row r="1" spans="1:8" x14ac:dyDescent="0.3">
      <c r="A1" s="180" t="s">
        <v>60</v>
      </c>
      <c r="B1" s="180"/>
      <c r="C1" s="180"/>
      <c r="D1" s="180"/>
      <c r="E1" s="180"/>
      <c r="F1" s="180"/>
      <c r="G1" s="180"/>
      <c r="H1" s="180"/>
    </row>
    <row r="2" spans="1:8" x14ac:dyDescent="0.3">
      <c r="A2" s="180" t="s">
        <v>102</v>
      </c>
      <c r="B2" s="180"/>
      <c r="C2" s="180"/>
      <c r="D2" s="180"/>
      <c r="E2" s="180"/>
      <c r="F2" s="180"/>
      <c r="G2" s="180"/>
      <c r="H2" s="180"/>
    </row>
    <row r="3" spans="1:8" ht="60" customHeight="1" thickBot="1" x14ac:dyDescent="0.35">
      <c r="A3" s="181" t="s">
        <v>61</v>
      </c>
      <c r="B3" s="182"/>
      <c r="C3" s="182"/>
      <c r="D3" s="182"/>
      <c r="E3" s="182"/>
      <c r="F3" s="182"/>
      <c r="G3" s="182"/>
      <c r="H3" s="182"/>
    </row>
    <row r="4" spans="1:8" ht="252" thickBot="1" x14ac:dyDescent="0.35">
      <c r="A4" s="4" t="s">
        <v>50</v>
      </c>
      <c r="B4" s="5" t="s">
        <v>62</v>
      </c>
      <c r="C4" s="5" t="s">
        <v>63</v>
      </c>
      <c r="D4" s="5" t="s">
        <v>64</v>
      </c>
      <c r="E4" s="5" t="s">
        <v>65</v>
      </c>
      <c r="F4" s="5" t="s">
        <v>51</v>
      </c>
      <c r="G4" s="5" t="s">
        <v>52</v>
      </c>
      <c r="H4" s="5" t="s">
        <v>53</v>
      </c>
    </row>
    <row r="5" spans="1:8" x14ac:dyDescent="0.3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  <c r="H5" s="71">
        <v>8</v>
      </c>
    </row>
    <row r="6" spans="1:8" s="2" customFormat="1" x14ac:dyDescent="0.3">
      <c r="A6" s="194">
        <v>948</v>
      </c>
      <c r="B6" s="194"/>
      <c r="C6" s="194"/>
      <c r="D6" s="194"/>
      <c r="E6" s="194"/>
      <c r="F6" s="72">
        <f>F98</f>
        <v>20607099.539999999</v>
      </c>
      <c r="G6" s="72">
        <f t="shared" ref="G6:H6" si="0">G98</f>
        <v>14310719</v>
      </c>
      <c r="H6" s="72">
        <f t="shared" si="0"/>
        <v>14520288</v>
      </c>
    </row>
    <row r="7" spans="1:8" ht="27.6" thickBot="1" x14ac:dyDescent="0.35">
      <c r="A7" s="67" t="s">
        <v>1</v>
      </c>
      <c r="B7" s="25" t="s">
        <v>86</v>
      </c>
      <c r="C7" s="25" t="s">
        <v>78</v>
      </c>
      <c r="D7" s="26"/>
      <c r="E7" s="26"/>
      <c r="F7" s="27">
        <f>F8+F11+F22+F25+F28+F31</f>
        <v>4183869</v>
      </c>
      <c r="G7" s="28">
        <f t="shared" ref="G7:H7" si="1">G8+G11+G22+G25+G28+G31</f>
        <v>13161919</v>
      </c>
      <c r="H7" s="28">
        <f t="shared" si="1"/>
        <v>13284688</v>
      </c>
    </row>
    <row r="8" spans="1:8" ht="78.75" customHeight="1" thickBot="1" x14ac:dyDescent="0.35">
      <c r="A8" s="55" t="s">
        <v>54</v>
      </c>
      <c r="B8" s="25" t="s">
        <v>86</v>
      </c>
      <c r="C8" s="25" t="s">
        <v>88</v>
      </c>
      <c r="D8" s="26"/>
      <c r="E8" s="26"/>
      <c r="F8" s="27">
        <v>1033796</v>
      </c>
      <c r="G8" s="28">
        <v>992577</v>
      </c>
      <c r="H8" s="28">
        <v>992577</v>
      </c>
    </row>
    <row r="9" spans="1:8" ht="106.8" thickBot="1" x14ac:dyDescent="0.35">
      <c r="A9" s="18" t="s">
        <v>66</v>
      </c>
      <c r="B9" s="25" t="s">
        <v>86</v>
      </c>
      <c r="C9" s="25" t="s">
        <v>88</v>
      </c>
      <c r="D9" s="26">
        <v>900</v>
      </c>
      <c r="E9" s="26"/>
      <c r="F9" s="27">
        <f>F10</f>
        <v>1033796</v>
      </c>
      <c r="G9" s="28">
        <f t="shared" ref="G9:H9" si="2">G10</f>
        <v>992577</v>
      </c>
      <c r="H9" s="28">
        <f t="shared" si="2"/>
        <v>992577</v>
      </c>
    </row>
    <row r="10" spans="1:8" ht="159.6" thickBot="1" x14ac:dyDescent="0.35">
      <c r="A10" s="18" t="s">
        <v>67</v>
      </c>
      <c r="B10" s="59" t="s">
        <v>86</v>
      </c>
      <c r="C10" s="59" t="s">
        <v>88</v>
      </c>
      <c r="D10" s="60">
        <v>900</v>
      </c>
      <c r="E10" s="60">
        <v>100</v>
      </c>
      <c r="F10" s="61">
        <v>1033796</v>
      </c>
      <c r="G10" s="62">
        <v>992577</v>
      </c>
      <c r="H10" s="62">
        <v>992577</v>
      </c>
    </row>
    <row r="11" spans="1:8" ht="146.4" thickBot="1" x14ac:dyDescent="0.35">
      <c r="A11" s="24" t="s">
        <v>55</v>
      </c>
      <c r="B11" s="25" t="s">
        <v>86</v>
      </c>
      <c r="C11" s="25" t="s">
        <v>77</v>
      </c>
      <c r="D11" s="26"/>
      <c r="E11" s="26"/>
      <c r="F11" s="27">
        <v>2805408</v>
      </c>
      <c r="G11" s="28">
        <f t="shared" ref="G11:H11" si="3">G12+G15+G19</f>
        <v>2913587</v>
      </c>
      <c r="H11" s="28">
        <f t="shared" si="3"/>
        <v>2913587</v>
      </c>
    </row>
    <row r="12" spans="1:8" ht="61.5" customHeight="1" x14ac:dyDescent="0.3">
      <c r="A12" s="193" t="s">
        <v>75</v>
      </c>
      <c r="B12" s="183" t="s">
        <v>86</v>
      </c>
      <c r="C12" s="185" t="s">
        <v>77</v>
      </c>
      <c r="D12" s="187">
        <v>110</v>
      </c>
      <c r="E12" s="187"/>
      <c r="F12" s="189">
        <v>0</v>
      </c>
      <c r="G12" s="191">
        <f t="shared" ref="G12:H12" si="4">G14</f>
        <v>0</v>
      </c>
      <c r="H12" s="191">
        <f t="shared" si="4"/>
        <v>0</v>
      </c>
    </row>
    <row r="13" spans="1:8" ht="61.5" customHeight="1" thickBot="1" x14ac:dyDescent="0.35">
      <c r="A13" s="193"/>
      <c r="B13" s="184"/>
      <c r="C13" s="186"/>
      <c r="D13" s="188"/>
      <c r="E13" s="188"/>
      <c r="F13" s="190"/>
      <c r="G13" s="192"/>
      <c r="H13" s="192"/>
    </row>
    <row r="14" spans="1:8" ht="53.4" thickBot="1" x14ac:dyDescent="0.35">
      <c r="A14" s="19" t="s">
        <v>68</v>
      </c>
      <c r="B14" s="20" t="s">
        <v>86</v>
      </c>
      <c r="C14" s="20" t="s">
        <v>77</v>
      </c>
      <c r="D14" s="21">
        <v>110</v>
      </c>
      <c r="E14" s="21">
        <v>200</v>
      </c>
      <c r="F14" s="22">
        <v>0</v>
      </c>
      <c r="G14" s="23">
        <v>0</v>
      </c>
      <c r="H14" s="23">
        <v>0</v>
      </c>
    </row>
    <row r="15" spans="1:8" ht="120" thickBot="1" x14ac:dyDescent="0.35">
      <c r="A15" s="24" t="s">
        <v>66</v>
      </c>
      <c r="B15" s="25" t="s">
        <v>86</v>
      </c>
      <c r="C15" s="25" t="s">
        <v>77</v>
      </c>
      <c r="D15" s="26">
        <v>900</v>
      </c>
      <c r="E15" s="21"/>
      <c r="F15" s="27">
        <v>2797308</v>
      </c>
      <c r="G15" s="28">
        <f t="shared" ref="G15:H15" si="5">G16+G17+G18</f>
        <v>2906287</v>
      </c>
      <c r="H15" s="28">
        <f t="shared" si="5"/>
        <v>2906287</v>
      </c>
    </row>
    <row r="16" spans="1:8" ht="159.6" thickBot="1" x14ac:dyDescent="0.35">
      <c r="A16" s="18" t="s">
        <v>67</v>
      </c>
      <c r="B16" s="59" t="s">
        <v>86</v>
      </c>
      <c r="C16" s="59" t="s">
        <v>77</v>
      </c>
      <c r="D16" s="60">
        <v>900</v>
      </c>
      <c r="E16" s="60">
        <v>100</v>
      </c>
      <c r="F16" s="61">
        <v>2394430</v>
      </c>
      <c r="G16" s="62">
        <v>2583847</v>
      </c>
      <c r="H16" s="62">
        <v>2583847</v>
      </c>
    </row>
    <row r="17" spans="1:8" ht="78" customHeight="1" thickBot="1" x14ac:dyDescent="0.35">
      <c r="A17" s="18" t="s">
        <v>68</v>
      </c>
      <c r="B17" s="59" t="s">
        <v>86</v>
      </c>
      <c r="C17" s="59" t="s">
        <v>77</v>
      </c>
      <c r="D17" s="60">
        <v>900</v>
      </c>
      <c r="E17" s="60">
        <v>200</v>
      </c>
      <c r="F17" s="61">
        <v>396038</v>
      </c>
      <c r="G17" s="62">
        <v>321440</v>
      </c>
      <c r="H17" s="62">
        <v>321440</v>
      </c>
    </row>
    <row r="18" spans="1:8" ht="15" thickBot="1" x14ac:dyDescent="0.35">
      <c r="A18" s="29" t="s">
        <v>69</v>
      </c>
      <c r="B18" s="20" t="s">
        <v>86</v>
      </c>
      <c r="C18" s="20" t="s">
        <v>77</v>
      </c>
      <c r="D18" s="21">
        <v>900</v>
      </c>
      <c r="E18" s="21">
        <v>800</v>
      </c>
      <c r="F18" s="22">
        <v>6840</v>
      </c>
      <c r="G18" s="23">
        <v>1000</v>
      </c>
      <c r="H18" s="23">
        <v>1000</v>
      </c>
    </row>
    <row r="19" spans="1:8" ht="93.6" thickBot="1" x14ac:dyDescent="0.35">
      <c r="A19" s="24" t="s">
        <v>70</v>
      </c>
      <c r="B19" s="32" t="s">
        <v>86</v>
      </c>
      <c r="C19" s="32" t="s">
        <v>77</v>
      </c>
      <c r="D19" s="33">
        <v>990</v>
      </c>
      <c r="E19" s="33"/>
      <c r="F19" s="34">
        <v>8100</v>
      </c>
      <c r="G19" s="35">
        <f t="shared" ref="G19:H19" si="6">G20+G21</f>
        <v>7300</v>
      </c>
      <c r="H19" s="35">
        <f t="shared" si="6"/>
        <v>7300</v>
      </c>
    </row>
    <row r="20" spans="1:8" ht="112.5" customHeight="1" thickBot="1" x14ac:dyDescent="0.35">
      <c r="A20" s="63" t="s">
        <v>67</v>
      </c>
      <c r="B20" s="59" t="s">
        <v>86</v>
      </c>
      <c r="C20" s="59" t="s">
        <v>77</v>
      </c>
      <c r="D20" s="60">
        <v>990</v>
      </c>
      <c r="E20" s="60">
        <v>100</v>
      </c>
      <c r="F20" s="61">
        <v>4557</v>
      </c>
      <c r="G20" s="62">
        <v>3757</v>
      </c>
      <c r="H20" s="62">
        <v>3757</v>
      </c>
    </row>
    <row r="21" spans="1:8" ht="54" thickBot="1" x14ac:dyDescent="0.35">
      <c r="A21" s="18" t="s">
        <v>68</v>
      </c>
      <c r="B21" s="59" t="s">
        <v>86</v>
      </c>
      <c r="C21" s="59" t="s">
        <v>77</v>
      </c>
      <c r="D21" s="60">
        <v>990</v>
      </c>
      <c r="E21" s="60">
        <v>200</v>
      </c>
      <c r="F21" s="61">
        <v>3543</v>
      </c>
      <c r="G21" s="62">
        <v>3543</v>
      </c>
      <c r="H21" s="62">
        <v>3543</v>
      </c>
    </row>
    <row r="22" spans="1:8" ht="114" customHeight="1" thickBot="1" x14ac:dyDescent="0.35">
      <c r="A22" s="24" t="s">
        <v>5</v>
      </c>
      <c r="B22" s="20" t="s">
        <v>86</v>
      </c>
      <c r="C22" s="20" t="s">
        <v>89</v>
      </c>
      <c r="D22" s="21"/>
      <c r="E22" s="21"/>
      <c r="F22" s="27">
        <f>F23</f>
        <v>88695</v>
      </c>
      <c r="G22" s="28">
        <f t="shared" ref="G22:H22" si="7">G23</f>
        <v>0</v>
      </c>
      <c r="H22" s="28">
        <f t="shared" si="7"/>
        <v>0</v>
      </c>
    </row>
    <row r="23" spans="1:8" ht="106.8" thickBot="1" x14ac:dyDescent="0.35">
      <c r="A23" s="18" t="s">
        <v>90</v>
      </c>
      <c r="B23" s="20" t="s">
        <v>86</v>
      </c>
      <c r="C23" s="20" t="s">
        <v>89</v>
      </c>
      <c r="D23" s="21">
        <v>900</v>
      </c>
      <c r="E23" s="21"/>
      <c r="F23" s="27">
        <f>F24</f>
        <v>88695</v>
      </c>
      <c r="G23" s="28">
        <f t="shared" ref="G23:H23" si="8">G24</f>
        <v>0</v>
      </c>
      <c r="H23" s="28">
        <f t="shared" si="8"/>
        <v>0</v>
      </c>
    </row>
    <row r="24" spans="1:8" ht="27.6" thickBot="1" x14ac:dyDescent="0.35">
      <c r="A24" s="18" t="s">
        <v>71</v>
      </c>
      <c r="B24" s="20" t="s">
        <v>86</v>
      </c>
      <c r="C24" s="20" t="s">
        <v>89</v>
      </c>
      <c r="D24" s="21">
        <v>900</v>
      </c>
      <c r="E24" s="21">
        <v>500</v>
      </c>
      <c r="F24" s="22">
        <v>88695</v>
      </c>
      <c r="G24" s="23">
        <v>0</v>
      </c>
      <c r="H24" s="23">
        <v>0</v>
      </c>
    </row>
    <row r="25" spans="1:8" ht="51" customHeight="1" thickBot="1" x14ac:dyDescent="0.35">
      <c r="A25" s="24" t="s">
        <v>56</v>
      </c>
      <c r="B25" s="25" t="s">
        <v>86</v>
      </c>
      <c r="C25" s="25" t="s">
        <v>84</v>
      </c>
      <c r="D25" s="26"/>
      <c r="E25" s="26"/>
      <c r="F25" s="27">
        <f>F26</f>
        <v>131315</v>
      </c>
      <c r="G25" s="28">
        <f t="shared" ref="G25:H26" si="9">G26</f>
        <v>0</v>
      </c>
      <c r="H25" s="28">
        <f t="shared" si="9"/>
        <v>0</v>
      </c>
    </row>
    <row r="26" spans="1:8" ht="67.2" thickBot="1" x14ac:dyDescent="0.35">
      <c r="A26" s="18" t="s">
        <v>70</v>
      </c>
      <c r="B26" s="20" t="s">
        <v>86</v>
      </c>
      <c r="C26" s="20" t="s">
        <v>84</v>
      </c>
      <c r="D26" s="21">
        <v>990</v>
      </c>
      <c r="E26" s="21"/>
      <c r="F26" s="27">
        <f>F27</f>
        <v>131315</v>
      </c>
      <c r="G26" s="28">
        <f t="shared" si="9"/>
        <v>0</v>
      </c>
      <c r="H26" s="28">
        <f t="shared" si="9"/>
        <v>0</v>
      </c>
    </row>
    <row r="27" spans="1:8" ht="27.6" thickBot="1" x14ac:dyDescent="0.35">
      <c r="A27" s="18" t="s">
        <v>69</v>
      </c>
      <c r="B27" s="20" t="s">
        <v>86</v>
      </c>
      <c r="C27" s="20" t="s">
        <v>84</v>
      </c>
      <c r="D27" s="21">
        <v>990</v>
      </c>
      <c r="E27" s="21">
        <v>800</v>
      </c>
      <c r="F27" s="22">
        <v>131315</v>
      </c>
      <c r="G27" s="23">
        <v>0</v>
      </c>
      <c r="H27" s="23">
        <v>0</v>
      </c>
    </row>
    <row r="28" spans="1:8" ht="15" thickBot="1" x14ac:dyDescent="0.35">
      <c r="A28" s="24" t="s">
        <v>7</v>
      </c>
      <c r="B28" s="25" t="s">
        <v>86</v>
      </c>
      <c r="C28" s="25">
        <v>11</v>
      </c>
      <c r="D28" s="26"/>
      <c r="E28" s="26"/>
      <c r="F28" s="27">
        <f>F29</f>
        <v>100000</v>
      </c>
      <c r="G28" s="28">
        <f t="shared" ref="G28" si="10">G29</f>
        <v>100000</v>
      </c>
      <c r="H28" s="28">
        <f>H29</f>
        <v>100000</v>
      </c>
    </row>
    <row r="29" spans="1:8" ht="67.2" thickBot="1" x14ac:dyDescent="0.35">
      <c r="A29" s="18" t="s">
        <v>70</v>
      </c>
      <c r="B29" s="20" t="s">
        <v>86</v>
      </c>
      <c r="C29" s="20">
        <v>11</v>
      </c>
      <c r="D29" s="21">
        <v>990</v>
      </c>
      <c r="E29" s="21"/>
      <c r="F29" s="27">
        <f>F30</f>
        <v>100000</v>
      </c>
      <c r="G29" s="28">
        <f>G30</f>
        <v>100000</v>
      </c>
      <c r="H29" s="28">
        <f t="shared" ref="H29" si="11">H30</f>
        <v>100000</v>
      </c>
    </row>
    <row r="30" spans="1:8" ht="27" thickBot="1" x14ac:dyDescent="0.35">
      <c r="A30" s="19" t="s">
        <v>69</v>
      </c>
      <c r="B30" s="20" t="s">
        <v>86</v>
      </c>
      <c r="C30" s="20">
        <v>11</v>
      </c>
      <c r="D30" s="21">
        <v>990</v>
      </c>
      <c r="E30" s="21">
        <v>800</v>
      </c>
      <c r="F30" s="22">
        <v>100000</v>
      </c>
      <c r="G30" s="23">
        <v>100000</v>
      </c>
      <c r="H30" s="23">
        <v>100000</v>
      </c>
    </row>
    <row r="31" spans="1:8" ht="27.6" thickBot="1" x14ac:dyDescent="0.35">
      <c r="A31" s="24" t="s">
        <v>69</v>
      </c>
      <c r="B31" s="25" t="s">
        <v>86</v>
      </c>
      <c r="C31" s="25">
        <v>13</v>
      </c>
      <c r="D31" s="26"/>
      <c r="E31" s="26"/>
      <c r="F31" s="27">
        <f>F32</f>
        <v>24655</v>
      </c>
      <c r="G31" s="28">
        <f t="shared" ref="G31:H31" si="12">G32</f>
        <v>9155755</v>
      </c>
      <c r="H31" s="28">
        <f t="shared" si="12"/>
        <v>9278524</v>
      </c>
    </row>
    <row r="32" spans="1:8" ht="40.799999999999997" thickBot="1" x14ac:dyDescent="0.35">
      <c r="A32" s="24" t="s">
        <v>9</v>
      </c>
      <c r="B32" s="20" t="s">
        <v>86</v>
      </c>
      <c r="C32" s="20">
        <v>13</v>
      </c>
      <c r="D32" s="21">
        <v>990</v>
      </c>
      <c r="E32" s="21"/>
      <c r="F32" s="27">
        <f>F33+F34</f>
        <v>24655</v>
      </c>
      <c r="G32" s="28">
        <f t="shared" ref="G32:H32" si="13">G33+G34</f>
        <v>9155755</v>
      </c>
      <c r="H32" s="28">
        <f t="shared" si="13"/>
        <v>9278524</v>
      </c>
    </row>
    <row r="33" spans="1:8" ht="36.75" customHeight="1" thickBot="1" x14ac:dyDescent="0.35">
      <c r="A33" s="18" t="s">
        <v>68</v>
      </c>
      <c r="B33" s="20" t="s">
        <v>86</v>
      </c>
      <c r="C33" s="20">
        <v>13</v>
      </c>
      <c r="D33" s="21">
        <v>990</v>
      </c>
      <c r="E33" s="21">
        <v>200</v>
      </c>
      <c r="F33" s="22">
        <v>15000</v>
      </c>
      <c r="G33" s="23">
        <v>0</v>
      </c>
      <c r="H33" s="23">
        <v>0</v>
      </c>
    </row>
    <row r="34" spans="1:8" ht="27.6" thickBot="1" x14ac:dyDescent="0.35">
      <c r="A34" s="18" t="s">
        <v>91</v>
      </c>
      <c r="B34" s="20" t="s">
        <v>86</v>
      </c>
      <c r="C34" s="20">
        <v>13</v>
      </c>
      <c r="D34" s="21">
        <v>990</v>
      </c>
      <c r="E34" s="21">
        <v>800</v>
      </c>
      <c r="F34" s="22">
        <v>9655</v>
      </c>
      <c r="G34" s="23">
        <v>9155755</v>
      </c>
      <c r="H34" s="23">
        <v>9278524</v>
      </c>
    </row>
    <row r="35" spans="1:8" ht="27.6" thickBot="1" x14ac:dyDescent="0.35">
      <c r="A35" s="24" t="s">
        <v>11</v>
      </c>
      <c r="B35" s="25" t="s">
        <v>88</v>
      </c>
      <c r="C35" s="25" t="s">
        <v>78</v>
      </c>
      <c r="D35" s="26"/>
      <c r="E35" s="26"/>
      <c r="F35" s="27">
        <f>F36</f>
        <v>436100</v>
      </c>
      <c r="G35" s="28">
        <f t="shared" ref="G35:H35" si="14">G36</f>
        <v>479700</v>
      </c>
      <c r="H35" s="28">
        <f t="shared" si="14"/>
        <v>524600</v>
      </c>
    </row>
    <row r="36" spans="1:8" ht="40.799999999999997" thickBot="1" x14ac:dyDescent="0.35">
      <c r="A36" s="24" t="s">
        <v>13</v>
      </c>
      <c r="B36" s="25" t="s">
        <v>88</v>
      </c>
      <c r="C36" s="25" t="s">
        <v>81</v>
      </c>
      <c r="D36" s="26"/>
      <c r="E36" s="26"/>
      <c r="F36" s="27">
        <f>F37</f>
        <v>436100</v>
      </c>
      <c r="G36" s="28">
        <f t="shared" ref="G36:H36" si="15">G37</f>
        <v>479700</v>
      </c>
      <c r="H36" s="28">
        <f t="shared" si="15"/>
        <v>524600</v>
      </c>
    </row>
    <row r="37" spans="1:8" ht="93.6" thickBot="1" x14ac:dyDescent="0.35">
      <c r="A37" s="24" t="s">
        <v>70</v>
      </c>
      <c r="B37" s="20" t="s">
        <v>88</v>
      </c>
      <c r="C37" s="20" t="s">
        <v>81</v>
      </c>
      <c r="D37" s="21">
        <v>990</v>
      </c>
      <c r="E37" s="21"/>
      <c r="F37" s="27">
        <v>436100</v>
      </c>
      <c r="G37" s="28">
        <f t="shared" ref="G37:H37" si="16">G38+G39</f>
        <v>479700</v>
      </c>
      <c r="H37" s="28">
        <f t="shared" si="16"/>
        <v>524600</v>
      </c>
    </row>
    <row r="38" spans="1:8" ht="159" thickBot="1" x14ac:dyDescent="0.35">
      <c r="A38" s="19" t="s">
        <v>92</v>
      </c>
      <c r="B38" s="20" t="s">
        <v>88</v>
      </c>
      <c r="C38" s="20" t="s">
        <v>81</v>
      </c>
      <c r="D38" s="21">
        <v>990</v>
      </c>
      <c r="E38" s="21">
        <v>100</v>
      </c>
      <c r="F38" s="22">
        <v>348792</v>
      </c>
      <c r="G38" s="23">
        <v>439796</v>
      </c>
      <c r="H38" s="23">
        <v>483964</v>
      </c>
    </row>
    <row r="39" spans="1:8" ht="54" thickBot="1" x14ac:dyDescent="0.35">
      <c r="A39" s="18" t="s">
        <v>68</v>
      </c>
      <c r="B39" s="20" t="s">
        <v>88</v>
      </c>
      <c r="C39" s="20" t="s">
        <v>81</v>
      </c>
      <c r="D39" s="21">
        <v>990</v>
      </c>
      <c r="E39" s="21">
        <v>200</v>
      </c>
      <c r="F39" s="22">
        <v>87308</v>
      </c>
      <c r="G39" s="23">
        <v>39904</v>
      </c>
      <c r="H39" s="23">
        <v>40636</v>
      </c>
    </row>
    <row r="40" spans="1:8" ht="54" thickBot="1" x14ac:dyDescent="0.35">
      <c r="A40" s="24" t="s">
        <v>15</v>
      </c>
      <c r="B40" s="25" t="s">
        <v>81</v>
      </c>
      <c r="C40" s="25" t="s">
        <v>78</v>
      </c>
      <c r="D40" s="26"/>
      <c r="E40" s="26"/>
      <c r="F40" s="27">
        <f>F41</f>
        <v>74500</v>
      </c>
      <c r="G40" s="28">
        <f t="shared" ref="G40:H40" si="17">G41</f>
        <v>0</v>
      </c>
      <c r="H40" s="28">
        <f t="shared" si="17"/>
        <v>0</v>
      </c>
    </row>
    <row r="41" spans="1:8" ht="15" thickBot="1" x14ac:dyDescent="0.35">
      <c r="A41" s="30" t="s">
        <v>17</v>
      </c>
      <c r="B41" s="25" t="s">
        <v>81</v>
      </c>
      <c r="C41" s="25">
        <v>10</v>
      </c>
      <c r="D41" s="26"/>
      <c r="E41" s="26"/>
      <c r="F41" s="27">
        <f>F42</f>
        <v>74500</v>
      </c>
      <c r="G41" s="28">
        <f t="shared" ref="G41:H41" si="18">G42</f>
        <v>0</v>
      </c>
      <c r="H41" s="28">
        <f t="shared" si="18"/>
        <v>0</v>
      </c>
    </row>
    <row r="42" spans="1:8" ht="20.25" customHeight="1" x14ac:dyDescent="0.3">
      <c r="A42" s="215" t="s">
        <v>75</v>
      </c>
      <c r="B42" s="198" t="s">
        <v>81</v>
      </c>
      <c r="C42" s="201">
        <v>10</v>
      </c>
      <c r="D42" s="204">
        <v>110</v>
      </c>
      <c r="E42" s="204"/>
      <c r="F42" s="210">
        <f>F44</f>
        <v>74500</v>
      </c>
      <c r="G42" s="195">
        <f t="shared" ref="G42:H42" si="19">G44</f>
        <v>0</v>
      </c>
      <c r="H42" s="195">
        <f t="shared" si="19"/>
        <v>0</v>
      </c>
    </row>
    <row r="43" spans="1:8" ht="93" customHeight="1" thickBot="1" x14ac:dyDescent="0.35">
      <c r="A43" s="215"/>
      <c r="B43" s="200"/>
      <c r="C43" s="203"/>
      <c r="D43" s="206"/>
      <c r="E43" s="206"/>
      <c r="F43" s="211"/>
      <c r="G43" s="196"/>
      <c r="H43" s="196"/>
    </row>
    <row r="44" spans="1:8" ht="54" thickBot="1" x14ac:dyDescent="0.35">
      <c r="A44" s="18" t="s">
        <v>68</v>
      </c>
      <c r="B44" s="20" t="s">
        <v>81</v>
      </c>
      <c r="C44" s="20">
        <v>10</v>
      </c>
      <c r="D44" s="21">
        <v>110</v>
      </c>
      <c r="E44" s="21">
        <v>200</v>
      </c>
      <c r="F44" s="22">
        <v>74500</v>
      </c>
      <c r="G44" s="23">
        <v>0</v>
      </c>
      <c r="H44" s="23">
        <v>0</v>
      </c>
    </row>
    <row r="45" spans="1:8" ht="27.6" thickBot="1" x14ac:dyDescent="0.35">
      <c r="A45" s="24" t="s">
        <v>19</v>
      </c>
      <c r="B45" s="25" t="s">
        <v>77</v>
      </c>
      <c r="C45" s="25" t="s">
        <v>78</v>
      </c>
      <c r="D45" s="25"/>
      <c r="E45" s="26"/>
      <c r="F45" s="27">
        <f>F46+F55</f>
        <v>6720832.6899999995</v>
      </c>
      <c r="G45" s="28">
        <f t="shared" ref="G45:H45" si="20">G46</f>
        <v>648100</v>
      </c>
      <c r="H45" s="28">
        <f t="shared" si="20"/>
        <v>690000</v>
      </c>
    </row>
    <row r="46" spans="1:8" ht="27.6" thickBot="1" x14ac:dyDescent="0.35">
      <c r="A46" s="24" t="s">
        <v>21</v>
      </c>
      <c r="B46" s="25" t="s">
        <v>77</v>
      </c>
      <c r="C46" s="25" t="s">
        <v>79</v>
      </c>
      <c r="D46" s="25"/>
      <c r="E46" s="26"/>
      <c r="F46" s="27">
        <f>F47+F53</f>
        <v>6640832.6899999995</v>
      </c>
      <c r="G46" s="28">
        <f>G47+G53</f>
        <v>648100</v>
      </c>
      <c r="H46" s="28">
        <f>H47+H53</f>
        <v>690000</v>
      </c>
    </row>
    <row r="47" spans="1:8" ht="41.25" customHeight="1" x14ac:dyDescent="0.3">
      <c r="A47" s="214" t="s">
        <v>82</v>
      </c>
      <c r="B47" s="198" t="s">
        <v>77</v>
      </c>
      <c r="C47" s="201" t="s">
        <v>79</v>
      </c>
      <c r="D47" s="201" t="s">
        <v>76</v>
      </c>
      <c r="E47" s="204"/>
      <c r="F47" s="207">
        <f>F51+F52</f>
        <v>6640832.6899999995</v>
      </c>
      <c r="G47" s="195">
        <f>G51</f>
        <v>643100</v>
      </c>
      <c r="H47" s="195">
        <f>H51</f>
        <v>685000</v>
      </c>
    </row>
    <row r="48" spans="1:8" ht="4.95" customHeight="1" x14ac:dyDescent="0.3">
      <c r="A48" s="214"/>
      <c r="B48" s="199"/>
      <c r="C48" s="202"/>
      <c r="D48" s="202"/>
      <c r="E48" s="205"/>
      <c r="F48" s="208"/>
      <c r="G48" s="197"/>
      <c r="H48" s="197"/>
    </row>
    <row r="49" spans="1:10" ht="40.200000000000003" hidden="1" customHeight="1" x14ac:dyDescent="0.3">
      <c r="A49" s="214"/>
      <c r="B49" s="199"/>
      <c r="C49" s="202"/>
      <c r="D49" s="202"/>
      <c r="E49" s="205"/>
      <c r="F49" s="208"/>
      <c r="G49" s="197"/>
      <c r="H49" s="197"/>
    </row>
    <row r="50" spans="1:10" ht="40.950000000000003" hidden="1" customHeight="1" thickBot="1" x14ac:dyDescent="0.35">
      <c r="A50" s="214"/>
      <c r="B50" s="200"/>
      <c r="C50" s="203"/>
      <c r="D50" s="203"/>
      <c r="E50" s="206"/>
      <c r="F50" s="209"/>
      <c r="G50" s="196"/>
      <c r="H50" s="196"/>
      <c r="J50" s="1"/>
    </row>
    <row r="51" spans="1:10" ht="64.5" customHeight="1" thickBot="1" x14ac:dyDescent="0.35">
      <c r="A51" s="18" t="s">
        <v>68</v>
      </c>
      <c r="B51" s="20" t="s">
        <v>77</v>
      </c>
      <c r="C51" s="20" t="s">
        <v>79</v>
      </c>
      <c r="D51" s="20" t="s">
        <v>76</v>
      </c>
      <c r="E51" s="21">
        <v>200</v>
      </c>
      <c r="F51" s="22">
        <f>1900470.03+702625.3+595000</f>
        <v>3198095.33</v>
      </c>
      <c r="G51" s="23">
        <v>643100</v>
      </c>
      <c r="H51" s="23">
        <v>685000</v>
      </c>
    </row>
    <row r="52" spans="1:10" ht="27.6" thickBot="1" x14ac:dyDescent="0.35">
      <c r="A52" s="18" t="s">
        <v>71</v>
      </c>
      <c r="B52" s="20" t="s">
        <v>77</v>
      </c>
      <c r="C52" s="20" t="s">
        <v>79</v>
      </c>
      <c r="D52" s="20" t="s">
        <v>76</v>
      </c>
      <c r="E52" s="21">
        <v>500</v>
      </c>
      <c r="F52" s="31">
        <f>2739239.05+703498.31</f>
        <v>3442737.36</v>
      </c>
      <c r="G52" s="23">
        <v>0</v>
      </c>
      <c r="H52" s="23">
        <v>0</v>
      </c>
    </row>
    <row r="53" spans="1:10" ht="67.2" thickBot="1" x14ac:dyDescent="0.35">
      <c r="A53" s="18" t="s">
        <v>70</v>
      </c>
      <c r="B53" s="20" t="s">
        <v>77</v>
      </c>
      <c r="C53" s="20" t="s">
        <v>79</v>
      </c>
      <c r="D53" s="20">
        <v>990</v>
      </c>
      <c r="E53" s="21"/>
      <c r="F53" s="27">
        <f>F54</f>
        <v>0</v>
      </c>
      <c r="G53" s="28">
        <f t="shared" ref="G53:H53" si="21">G54</f>
        <v>5000</v>
      </c>
      <c r="H53" s="28">
        <f t="shared" si="21"/>
        <v>5000</v>
      </c>
    </row>
    <row r="54" spans="1:10" ht="27.6" thickBot="1" x14ac:dyDescent="0.35">
      <c r="A54" s="18" t="s">
        <v>69</v>
      </c>
      <c r="B54" s="20" t="s">
        <v>77</v>
      </c>
      <c r="C54" s="20" t="s">
        <v>79</v>
      </c>
      <c r="D54" s="20">
        <v>990</v>
      </c>
      <c r="E54" s="21">
        <v>800</v>
      </c>
      <c r="F54" s="22">
        <v>0</v>
      </c>
      <c r="G54" s="23">
        <v>5000</v>
      </c>
      <c r="H54" s="23">
        <v>5000</v>
      </c>
    </row>
    <row r="55" spans="1:10" s="2" customFormat="1" ht="27.6" thickBot="1" x14ac:dyDescent="0.35">
      <c r="A55" s="18" t="s">
        <v>99</v>
      </c>
      <c r="B55" s="20" t="s">
        <v>77</v>
      </c>
      <c r="C55" s="20" t="s">
        <v>97</v>
      </c>
      <c r="D55" s="20" t="s">
        <v>98</v>
      </c>
      <c r="E55" s="21"/>
      <c r="F55" s="27">
        <f>F56</f>
        <v>80000</v>
      </c>
      <c r="G55" s="23">
        <v>0</v>
      </c>
      <c r="H55" s="23">
        <v>0</v>
      </c>
    </row>
    <row r="56" spans="1:10" s="2" customFormat="1" ht="27.6" thickBot="1" x14ac:dyDescent="0.35">
      <c r="A56" s="18" t="s">
        <v>96</v>
      </c>
      <c r="B56" s="20" t="s">
        <v>77</v>
      </c>
      <c r="C56" s="20" t="s">
        <v>97</v>
      </c>
      <c r="D56" s="20" t="s">
        <v>98</v>
      </c>
      <c r="E56" s="21">
        <v>200</v>
      </c>
      <c r="F56" s="22">
        <v>80000</v>
      </c>
      <c r="G56" s="23">
        <v>0</v>
      </c>
      <c r="H56" s="23">
        <v>0</v>
      </c>
    </row>
    <row r="57" spans="1:10" ht="15" thickBot="1" x14ac:dyDescent="0.35">
      <c r="A57" s="30" t="s">
        <v>23</v>
      </c>
      <c r="B57" s="25" t="s">
        <v>80</v>
      </c>
      <c r="C57" s="25" t="s">
        <v>78</v>
      </c>
      <c r="D57" s="25"/>
      <c r="E57" s="26"/>
      <c r="F57" s="27">
        <f>F58</f>
        <v>2451173.17</v>
      </c>
      <c r="G57" s="28">
        <f t="shared" ref="G57:H57" si="22">G58</f>
        <v>15000</v>
      </c>
      <c r="H57" s="28">
        <f t="shared" si="22"/>
        <v>15000</v>
      </c>
    </row>
    <row r="58" spans="1:10" ht="15" thickBot="1" x14ac:dyDescent="0.35">
      <c r="A58" s="24" t="s">
        <v>25</v>
      </c>
      <c r="B58" s="25" t="s">
        <v>80</v>
      </c>
      <c r="C58" s="25" t="s">
        <v>81</v>
      </c>
      <c r="D58" s="25"/>
      <c r="E58" s="26"/>
      <c r="F58" s="27">
        <f>F59+F62</f>
        <v>2451173.17</v>
      </c>
      <c r="G58" s="28">
        <f t="shared" ref="G58:H58" si="23">G59+G62</f>
        <v>15000</v>
      </c>
      <c r="H58" s="28">
        <f t="shared" si="23"/>
        <v>15000</v>
      </c>
    </row>
    <row r="59" spans="1:10" ht="20.25" customHeight="1" x14ac:dyDescent="0.3">
      <c r="A59" s="215" t="s">
        <v>83</v>
      </c>
      <c r="B59" s="198" t="s">
        <v>80</v>
      </c>
      <c r="C59" s="201" t="s">
        <v>81</v>
      </c>
      <c r="D59" s="201">
        <v>110</v>
      </c>
      <c r="E59" s="204"/>
      <c r="F59" s="210">
        <f>F61</f>
        <v>2272422.17</v>
      </c>
      <c r="G59" s="195">
        <f t="shared" ref="G59:H59" si="24">G61</f>
        <v>0</v>
      </c>
      <c r="H59" s="195">
        <f t="shared" si="24"/>
        <v>0</v>
      </c>
    </row>
    <row r="60" spans="1:10" ht="74.25" customHeight="1" thickBot="1" x14ac:dyDescent="0.35">
      <c r="A60" s="215"/>
      <c r="B60" s="200"/>
      <c r="C60" s="203"/>
      <c r="D60" s="203"/>
      <c r="E60" s="206"/>
      <c r="F60" s="211"/>
      <c r="G60" s="196"/>
      <c r="H60" s="196"/>
    </row>
    <row r="61" spans="1:10" ht="54" thickBot="1" x14ac:dyDescent="0.35">
      <c r="A61" s="18" t="s">
        <v>68</v>
      </c>
      <c r="B61" s="20" t="s">
        <v>80</v>
      </c>
      <c r="C61" s="20" t="s">
        <v>81</v>
      </c>
      <c r="D61" s="20">
        <v>110</v>
      </c>
      <c r="E61" s="21">
        <v>200</v>
      </c>
      <c r="F61" s="22">
        <f>1110394+172895+678800.17+310333</f>
        <v>2272422.17</v>
      </c>
      <c r="G61" s="23">
        <v>0</v>
      </c>
      <c r="H61" s="23">
        <v>0</v>
      </c>
    </row>
    <row r="62" spans="1:10" ht="67.2" thickBot="1" x14ac:dyDescent="0.35">
      <c r="A62" s="18" t="s">
        <v>70</v>
      </c>
      <c r="B62" s="20" t="s">
        <v>80</v>
      </c>
      <c r="C62" s="20" t="s">
        <v>81</v>
      </c>
      <c r="D62" s="20">
        <v>990</v>
      </c>
      <c r="E62" s="21"/>
      <c r="F62" s="27">
        <f>F63+F64</f>
        <v>178751</v>
      </c>
      <c r="G62" s="28">
        <f t="shared" ref="G62:H62" si="25">G63+G64</f>
        <v>15000</v>
      </c>
      <c r="H62" s="28">
        <f t="shared" si="25"/>
        <v>15000</v>
      </c>
    </row>
    <row r="63" spans="1:10" ht="53.4" thickBot="1" x14ac:dyDescent="0.35">
      <c r="A63" s="19" t="s">
        <v>68</v>
      </c>
      <c r="B63" s="20" t="s">
        <v>80</v>
      </c>
      <c r="C63" s="20" t="s">
        <v>81</v>
      </c>
      <c r="D63" s="20">
        <v>990</v>
      </c>
      <c r="E63" s="21">
        <v>200</v>
      </c>
      <c r="F63" s="22">
        <v>168312</v>
      </c>
      <c r="G63" s="23">
        <v>0</v>
      </c>
      <c r="H63" s="23">
        <v>0</v>
      </c>
    </row>
    <row r="64" spans="1:10" ht="15" thickBot="1" x14ac:dyDescent="0.35">
      <c r="A64" s="29" t="s">
        <v>69</v>
      </c>
      <c r="B64" s="25" t="s">
        <v>80</v>
      </c>
      <c r="C64" s="25" t="s">
        <v>81</v>
      </c>
      <c r="D64" s="25">
        <v>990</v>
      </c>
      <c r="E64" s="26">
        <v>800</v>
      </c>
      <c r="F64" s="27">
        <v>10439</v>
      </c>
      <c r="G64" s="28">
        <v>15000</v>
      </c>
      <c r="H64" s="28">
        <v>15000</v>
      </c>
    </row>
    <row r="65" spans="1:8" ht="15" thickBot="1" x14ac:dyDescent="0.35">
      <c r="A65" s="30" t="s">
        <v>27</v>
      </c>
      <c r="B65" s="25" t="s">
        <v>84</v>
      </c>
      <c r="C65" s="25" t="s">
        <v>78</v>
      </c>
      <c r="D65" s="25"/>
      <c r="E65" s="26"/>
      <c r="F65" s="27">
        <f>F66</f>
        <v>91000</v>
      </c>
      <c r="G65" s="28">
        <f t="shared" ref="G65:H65" si="26">G66</f>
        <v>0</v>
      </c>
      <c r="H65" s="28">
        <f t="shared" si="26"/>
        <v>0</v>
      </c>
    </row>
    <row r="66" spans="1:8" ht="40.799999999999997" thickBot="1" x14ac:dyDescent="0.35">
      <c r="A66" s="24" t="s">
        <v>31</v>
      </c>
      <c r="B66" s="25" t="s">
        <v>84</v>
      </c>
      <c r="C66" s="25" t="s">
        <v>84</v>
      </c>
      <c r="D66" s="25"/>
      <c r="E66" s="26"/>
      <c r="F66" s="27">
        <f>F67</f>
        <v>91000</v>
      </c>
      <c r="G66" s="28">
        <f t="shared" ref="G66:H66" si="27">G67</f>
        <v>0</v>
      </c>
      <c r="H66" s="28">
        <f t="shared" si="27"/>
        <v>0</v>
      </c>
    </row>
    <row r="67" spans="1:8" ht="20.25" customHeight="1" x14ac:dyDescent="0.3">
      <c r="A67" s="215" t="s">
        <v>75</v>
      </c>
      <c r="B67" s="198" t="s">
        <v>84</v>
      </c>
      <c r="C67" s="201" t="s">
        <v>84</v>
      </c>
      <c r="D67" s="201">
        <v>110</v>
      </c>
      <c r="E67" s="204"/>
      <c r="F67" s="210">
        <f>F69+F70</f>
        <v>91000</v>
      </c>
      <c r="G67" s="195">
        <f t="shared" ref="G67:H67" si="28">G69+G70</f>
        <v>0</v>
      </c>
      <c r="H67" s="195">
        <f t="shared" si="28"/>
        <v>0</v>
      </c>
    </row>
    <row r="68" spans="1:8" ht="93" customHeight="1" thickBot="1" x14ac:dyDescent="0.35">
      <c r="A68" s="215"/>
      <c r="B68" s="200"/>
      <c r="C68" s="203"/>
      <c r="D68" s="203"/>
      <c r="E68" s="206"/>
      <c r="F68" s="211"/>
      <c r="G68" s="196"/>
      <c r="H68" s="196"/>
    </row>
    <row r="69" spans="1:8" ht="159.6" thickBot="1" x14ac:dyDescent="0.35">
      <c r="A69" s="18" t="s">
        <v>67</v>
      </c>
      <c r="B69" s="20" t="s">
        <v>84</v>
      </c>
      <c r="C69" s="20" t="s">
        <v>84</v>
      </c>
      <c r="D69" s="20">
        <v>110</v>
      </c>
      <c r="E69" s="21">
        <v>100</v>
      </c>
      <c r="F69" s="22">
        <v>0</v>
      </c>
      <c r="G69" s="23">
        <v>0</v>
      </c>
      <c r="H69" s="23">
        <v>0</v>
      </c>
    </row>
    <row r="70" spans="1:8" ht="54" thickBot="1" x14ac:dyDescent="0.35">
      <c r="A70" s="18" t="s">
        <v>68</v>
      </c>
      <c r="B70" s="20" t="s">
        <v>84</v>
      </c>
      <c r="C70" s="20" t="s">
        <v>84</v>
      </c>
      <c r="D70" s="20">
        <v>110</v>
      </c>
      <c r="E70" s="21">
        <v>200</v>
      </c>
      <c r="F70" s="22">
        <v>91000</v>
      </c>
      <c r="G70" s="23">
        <v>0</v>
      </c>
      <c r="H70" s="23">
        <v>0</v>
      </c>
    </row>
    <row r="71" spans="1:8" ht="15" thickBot="1" x14ac:dyDescent="0.35">
      <c r="A71" s="30" t="s">
        <v>72</v>
      </c>
      <c r="B71" s="25" t="s">
        <v>85</v>
      </c>
      <c r="C71" s="25" t="s">
        <v>78</v>
      </c>
      <c r="D71" s="25"/>
      <c r="E71" s="26"/>
      <c r="F71" s="27">
        <f>F72+F77</f>
        <v>6321218</v>
      </c>
      <c r="G71" s="28">
        <f t="shared" ref="G71:H71" si="29">G72+G77</f>
        <v>0</v>
      </c>
      <c r="H71" s="28">
        <f t="shared" si="29"/>
        <v>0</v>
      </c>
    </row>
    <row r="72" spans="1:8" ht="15" thickBot="1" x14ac:dyDescent="0.35">
      <c r="A72" s="30" t="s">
        <v>73</v>
      </c>
      <c r="B72" s="25" t="s">
        <v>85</v>
      </c>
      <c r="C72" s="25" t="s">
        <v>86</v>
      </c>
      <c r="D72" s="25"/>
      <c r="E72" s="26"/>
      <c r="F72" s="27">
        <f>F73</f>
        <v>4936473</v>
      </c>
      <c r="G72" s="28">
        <f t="shared" ref="G72:H72" si="30">G73</f>
        <v>0</v>
      </c>
      <c r="H72" s="28">
        <f t="shared" si="30"/>
        <v>0</v>
      </c>
    </row>
    <row r="73" spans="1:8" ht="20.25" customHeight="1" x14ac:dyDescent="0.3">
      <c r="A73" s="215" t="s">
        <v>75</v>
      </c>
      <c r="B73" s="198" t="s">
        <v>85</v>
      </c>
      <c r="C73" s="201" t="s">
        <v>86</v>
      </c>
      <c r="D73" s="201">
        <v>110</v>
      </c>
      <c r="E73" s="204"/>
      <c r="F73" s="210">
        <f>F75+F76</f>
        <v>4936473</v>
      </c>
      <c r="G73" s="195">
        <f t="shared" ref="G73:H73" si="31">G75+G76</f>
        <v>0</v>
      </c>
      <c r="H73" s="195">
        <f t="shared" si="31"/>
        <v>0</v>
      </c>
    </row>
    <row r="74" spans="1:8" ht="156.75" customHeight="1" thickBot="1" x14ac:dyDescent="0.35">
      <c r="A74" s="215"/>
      <c r="B74" s="200"/>
      <c r="C74" s="203"/>
      <c r="D74" s="203"/>
      <c r="E74" s="206"/>
      <c r="F74" s="211"/>
      <c r="G74" s="196"/>
      <c r="H74" s="196"/>
    </row>
    <row r="75" spans="1:8" ht="54" thickBot="1" x14ac:dyDescent="0.35">
      <c r="A75" s="18" t="s">
        <v>68</v>
      </c>
      <c r="B75" s="20" t="s">
        <v>85</v>
      </c>
      <c r="C75" s="20" t="s">
        <v>86</v>
      </c>
      <c r="D75" s="20">
        <v>110</v>
      </c>
      <c r="E75" s="21">
        <v>200</v>
      </c>
      <c r="F75" s="22">
        <v>1098062</v>
      </c>
      <c r="G75" s="23">
        <v>0</v>
      </c>
      <c r="H75" s="23">
        <v>0</v>
      </c>
    </row>
    <row r="76" spans="1:8" ht="27.6" thickBot="1" x14ac:dyDescent="0.35">
      <c r="A76" s="18" t="s">
        <v>71</v>
      </c>
      <c r="B76" s="20" t="s">
        <v>85</v>
      </c>
      <c r="C76" s="20" t="s">
        <v>86</v>
      </c>
      <c r="D76" s="20">
        <v>110</v>
      </c>
      <c r="E76" s="21">
        <v>500</v>
      </c>
      <c r="F76" s="22">
        <f>3113794+724617</f>
        <v>3838411</v>
      </c>
      <c r="G76" s="23">
        <v>0</v>
      </c>
      <c r="H76" s="23">
        <v>0</v>
      </c>
    </row>
    <row r="77" spans="1:8" ht="40.799999999999997" thickBot="1" x14ac:dyDescent="0.35">
      <c r="A77" s="18" t="s">
        <v>36</v>
      </c>
      <c r="B77" s="25" t="s">
        <v>85</v>
      </c>
      <c r="C77" s="25" t="s">
        <v>77</v>
      </c>
      <c r="D77" s="25"/>
      <c r="E77" s="26"/>
      <c r="F77" s="27">
        <f>F78</f>
        <v>1384745</v>
      </c>
      <c r="G77" s="28">
        <f t="shared" ref="G77:H77" si="32">G78</f>
        <v>0</v>
      </c>
      <c r="H77" s="28">
        <f t="shared" si="32"/>
        <v>0</v>
      </c>
    </row>
    <row r="78" spans="1:8" ht="20.25" customHeight="1" x14ac:dyDescent="0.3">
      <c r="A78" s="215" t="s">
        <v>87</v>
      </c>
      <c r="B78" s="198" t="s">
        <v>85</v>
      </c>
      <c r="C78" s="201" t="s">
        <v>77</v>
      </c>
      <c r="D78" s="201">
        <v>110</v>
      </c>
      <c r="E78" s="204"/>
      <c r="F78" s="210">
        <f>F80</f>
        <v>1384745</v>
      </c>
      <c r="G78" s="195">
        <v>0</v>
      </c>
      <c r="H78" s="195">
        <v>0</v>
      </c>
    </row>
    <row r="79" spans="1:8" ht="163.5" customHeight="1" thickBot="1" x14ac:dyDescent="0.35">
      <c r="A79" s="215"/>
      <c r="B79" s="200"/>
      <c r="C79" s="203"/>
      <c r="D79" s="203"/>
      <c r="E79" s="206"/>
      <c r="F79" s="211"/>
      <c r="G79" s="196"/>
      <c r="H79" s="196"/>
    </row>
    <row r="80" spans="1:8" ht="27.6" thickBot="1" x14ac:dyDescent="0.35">
      <c r="A80" s="18" t="s">
        <v>71</v>
      </c>
      <c r="B80" s="20" t="s">
        <v>85</v>
      </c>
      <c r="C80" s="20" t="s">
        <v>77</v>
      </c>
      <c r="D80" s="20">
        <v>110</v>
      </c>
      <c r="E80" s="21">
        <v>500</v>
      </c>
      <c r="F80" s="22">
        <f>1024062+360683</f>
        <v>1384745</v>
      </c>
      <c r="G80" s="23">
        <v>0</v>
      </c>
      <c r="H80" s="23">
        <v>0</v>
      </c>
    </row>
    <row r="81" spans="1:8" ht="15" thickBot="1" x14ac:dyDescent="0.35">
      <c r="A81" s="18" t="s">
        <v>37</v>
      </c>
      <c r="B81" s="25">
        <v>10</v>
      </c>
      <c r="C81" s="25" t="s">
        <v>78</v>
      </c>
      <c r="D81" s="25"/>
      <c r="E81" s="26"/>
      <c r="F81" s="27">
        <f>F82</f>
        <v>161137.68</v>
      </c>
      <c r="G81" s="28">
        <f t="shared" ref="G81:H81" si="33">G82</f>
        <v>6000</v>
      </c>
      <c r="H81" s="28">
        <f t="shared" si="33"/>
        <v>6000</v>
      </c>
    </row>
    <row r="82" spans="1:8" ht="27.6" thickBot="1" x14ac:dyDescent="0.35">
      <c r="A82" s="24" t="s">
        <v>38</v>
      </c>
      <c r="B82" s="25">
        <v>10</v>
      </c>
      <c r="C82" s="25" t="s">
        <v>86</v>
      </c>
      <c r="D82" s="25"/>
      <c r="E82" s="26"/>
      <c r="F82" s="27">
        <f>F83</f>
        <v>161137.68</v>
      </c>
      <c r="G82" s="28">
        <f>G83</f>
        <v>6000</v>
      </c>
      <c r="H82" s="28">
        <f>H83</f>
        <v>6000</v>
      </c>
    </row>
    <row r="83" spans="1:8" ht="93.75" customHeight="1" thickBot="1" x14ac:dyDescent="0.35">
      <c r="A83" s="24" t="s">
        <v>70</v>
      </c>
      <c r="B83" s="20">
        <v>10</v>
      </c>
      <c r="C83" s="20" t="s">
        <v>86</v>
      </c>
      <c r="D83" s="20">
        <v>990</v>
      </c>
      <c r="E83" s="21"/>
      <c r="F83" s="27">
        <f>F84+F85</f>
        <v>161137.68</v>
      </c>
      <c r="G83" s="28">
        <f t="shared" ref="G83:H83" si="34">G84+G85</f>
        <v>6000</v>
      </c>
      <c r="H83" s="28">
        <f t="shared" si="34"/>
        <v>6000</v>
      </c>
    </row>
    <row r="84" spans="1:8" ht="40.200000000000003" thickBot="1" x14ac:dyDescent="0.35">
      <c r="A84" s="19" t="s">
        <v>74</v>
      </c>
      <c r="B84" s="20">
        <v>10</v>
      </c>
      <c r="C84" s="20" t="s">
        <v>86</v>
      </c>
      <c r="D84" s="20">
        <v>990</v>
      </c>
      <c r="E84" s="21">
        <v>300</v>
      </c>
      <c r="F84" s="22">
        <v>6000</v>
      </c>
      <c r="G84" s="23">
        <v>6000</v>
      </c>
      <c r="H84" s="23">
        <v>6000</v>
      </c>
    </row>
    <row r="85" spans="1:8" ht="27" thickBot="1" x14ac:dyDescent="0.35">
      <c r="A85" s="19" t="s">
        <v>71</v>
      </c>
      <c r="B85" s="20">
        <v>10</v>
      </c>
      <c r="C85" s="20" t="s">
        <v>77</v>
      </c>
      <c r="D85" s="20">
        <v>990</v>
      </c>
      <c r="E85" s="21">
        <v>500</v>
      </c>
      <c r="F85" s="22">
        <f>167400-12262.32</f>
        <v>155137.68</v>
      </c>
      <c r="G85" s="23">
        <v>0</v>
      </c>
      <c r="H85" s="23">
        <v>0</v>
      </c>
    </row>
    <row r="86" spans="1:8" ht="15" thickBot="1" x14ac:dyDescent="0.35">
      <c r="A86" s="30" t="s">
        <v>39</v>
      </c>
      <c r="B86" s="32">
        <v>11</v>
      </c>
      <c r="C86" s="32" t="s">
        <v>78</v>
      </c>
      <c r="D86" s="32"/>
      <c r="E86" s="33"/>
      <c r="F86" s="34">
        <f>F87</f>
        <v>47269</v>
      </c>
      <c r="G86" s="35">
        <f t="shared" ref="G86:H86" si="35">G87</f>
        <v>0</v>
      </c>
      <c r="H86" s="35">
        <f t="shared" si="35"/>
        <v>0</v>
      </c>
    </row>
    <row r="87" spans="1:8" ht="15" thickBot="1" x14ac:dyDescent="0.35">
      <c r="A87" s="30" t="s">
        <v>40</v>
      </c>
      <c r="B87" s="32">
        <v>11</v>
      </c>
      <c r="C87" s="32" t="s">
        <v>88</v>
      </c>
      <c r="D87" s="32"/>
      <c r="E87" s="33"/>
      <c r="F87" s="34">
        <f>F88+F92</f>
        <v>47269</v>
      </c>
      <c r="G87" s="35">
        <f t="shared" ref="G87:H87" si="36">G88+G92</f>
        <v>0</v>
      </c>
      <c r="H87" s="35">
        <f t="shared" si="36"/>
        <v>0</v>
      </c>
    </row>
    <row r="88" spans="1:8" ht="18.75" customHeight="1" x14ac:dyDescent="0.3">
      <c r="A88" s="193" t="s">
        <v>75</v>
      </c>
      <c r="B88" s="216">
        <v>11</v>
      </c>
      <c r="C88" s="218" t="s">
        <v>88</v>
      </c>
      <c r="D88" s="218">
        <v>110</v>
      </c>
      <c r="E88" s="220"/>
      <c r="F88" s="207">
        <f>F90+F91</f>
        <v>32333</v>
      </c>
      <c r="G88" s="212">
        <f t="shared" ref="G88:H88" si="37">G90+G91</f>
        <v>0</v>
      </c>
      <c r="H88" s="212">
        <f t="shared" si="37"/>
        <v>0</v>
      </c>
    </row>
    <row r="89" spans="1:8" ht="108.75" customHeight="1" thickBot="1" x14ac:dyDescent="0.35">
      <c r="A89" s="193"/>
      <c r="B89" s="217"/>
      <c r="C89" s="219"/>
      <c r="D89" s="219"/>
      <c r="E89" s="221"/>
      <c r="F89" s="209"/>
      <c r="G89" s="213"/>
      <c r="H89" s="213"/>
    </row>
    <row r="90" spans="1:8" ht="111" customHeight="1" thickBot="1" x14ac:dyDescent="0.35">
      <c r="A90" s="18" t="s">
        <v>67</v>
      </c>
      <c r="B90" s="36">
        <v>11</v>
      </c>
      <c r="C90" s="36" t="s">
        <v>88</v>
      </c>
      <c r="D90" s="36">
        <v>110</v>
      </c>
      <c r="E90" s="37">
        <v>100</v>
      </c>
      <c r="F90" s="38">
        <v>30900</v>
      </c>
      <c r="G90" s="39">
        <v>0</v>
      </c>
      <c r="H90" s="40">
        <v>0</v>
      </c>
    </row>
    <row r="91" spans="1:8" ht="65.25" customHeight="1" thickBot="1" x14ac:dyDescent="0.35">
      <c r="A91" s="18" t="s">
        <v>68</v>
      </c>
      <c r="B91" s="36">
        <v>11</v>
      </c>
      <c r="C91" s="36" t="s">
        <v>88</v>
      </c>
      <c r="D91" s="36">
        <v>110</v>
      </c>
      <c r="E91" s="37">
        <v>200</v>
      </c>
      <c r="F91" s="41">
        <v>1433</v>
      </c>
      <c r="G91" s="42">
        <v>0</v>
      </c>
      <c r="H91" s="43">
        <v>0</v>
      </c>
    </row>
    <row r="92" spans="1:8" ht="67.2" thickBot="1" x14ac:dyDescent="0.35">
      <c r="A92" s="18" t="s">
        <v>70</v>
      </c>
      <c r="B92" s="36">
        <v>11</v>
      </c>
      <c r="C92" s="36" t="s">
        <v>88</v>
      </c>
      <c r="D92" s="36">
        <v>990</v>
      </c>
      <c r="E92" s="44"/>
      <c r="F92" s="45">
        <f>F93</f>
        <v>14936</v>
      </c>
      <c r="G92" s="46">
        <f t="shared" ref="G92" si="38">G93</f>
        <v>0</v>
      </c>
      <c r="H92" s="46">
        <v>0</v>
      </c>
    </row>
    <row r="93" spans="1:8" ht="27" thickBot="1" x14ac:dyDescent="0.35">
      <c r="A93" s="19" t="s">
        <v>69</v>
      </c>
      <c r="B93" s="36">
        <v>11</v>
      </c>
      <c r="C93" s="36" t="s">
        <v>88</v>
      </c>
      <c r="D93" s="36">
        <v>990</v>
      </c>
      <c r="E93" s="44">
        <v>800</v>
      </c>
      <c r="F93" s="47">
        <v>14936</v>
      </c>
      <c r="G93" s="39">
        <v>0</v>
      </c>
      <c r="H93" s="48">
        <v>0</v>
      </c>
    </row>
    <row r="94" spans="1:8" ht="27.6" thickBot="1" x14ac:dyDescent="0.35">
      <c r="A94" s="24" t="s">
        <v>41</v>
      </c>
      <c r="B94" s="32">
        <v>12</v>
      </c>
      <c r="C94" s="32" t="s">
        <v>78</v>
      </c>
      <c r="D94" s="32"/>
      <c r="E94" s="49"/>
      <c r="F94" s="45">
        <f>F95</f>
        <v>120000</v>
      </c>
      <c r="G94" s="46">
        <f t="shared" ref="G94:H94" si="39">G95</f>
        <v>0</v>
      </c>
      <c r="H94" s="46">
        <f t="shared" si="39"/>
        <v>0</v>
      </c>
    </row>
    <row r="95" spans="1:8" ht="54" thickBot="1" x14ac:dyDescent="0.35">
      <c r="A95" s="24" t="s">
        <v>42</v>
      </c>
      <c r="B95" s="32">
        <v>12</v>
      </c>
      <c r="C95" s="32" t="s">
        <v>77</v>
      </c>
      <c r="D95" s="32"/>
      <c r="E95" s="49"/>
      <c r="F95" s="45">
        <f>F97</f>
        <v>120000</v>
      </c>
      <c r="G95" s="46">
        <f t="shared" ref="G95:H95" si="40">G97</f>
        <v>0</v>
      </c>
      <c r="H95" s="46">
        <f t="shared" si="40"/>
        <v>0</v>
      </c>
    </row>
    <row r="96" spans="1:8" ht="67.2" thickBot="1" x14ac:dyDescent="0.35">
      <c r="A96" s="18" t="s">
        <v>70</v>
      </c>
      <c r="B96" s="36">
        <v>12</v>
      </c>
      <c r="C96" s="36" t="s">
        <v>77</v>
      </c>
      <c r="D96" s="36">
        <v>990</v>
      </c>
      <c r="E96" s="37"/>
      <c r="F96" s="50">
        <v>120000</v>
      </c>
      <c r="G96" s="51">
        <v>0</v>
      </c>
      <c r="H96" s="35">
        <v>0</v>
      </c>
    </row>
    <row r="97" spans="1:8" ht="53.4" thickBot="1" x14ac:dyDescent="0.35">
      <c r="A97" s="19" t="s">
        <v>68</v>
      </c>
      <c r="B97" s="36">
        <v>12</v>
      </c>
      <c r="C97" s="36" t="s">
        <v>77</v>
      </c>
      <c r="D97" s="36">
        <v>990</v>
      </c>
      <c r="E97" s="37">
        <v>200</v>
      </c>
      <c r="F97" s="38">
        <v>120000</v>
      </c>
      <c r="G97" s="39">
        <v>0</v>
      </c>
      <c r="H97" s="40">
        <v>0</v>
      </c>
    </row>
    <row r="98" spans="1:8" ht="15" thickBot="1" x14ac:dyDescent="0.35">
      <c r="A98" s="18" t="s">
        <v>59</v>
      </c>
      <c r="B98" s="20"/>
      <c r="C98" s="20"/>
      <c r="D98" s="20"/>
      <c r="E98" s="21"/>
      <c r="F98" s="27">
        <f>F7+F35+F40+F45+F57+F65+F71+F81+F86+F94</f>
        <v>20607099.539999999</v>
      </c>
      <c r="G98" s="28">
        <f>G7+G35+G40+G45+G57+G65+G71+G81+G86+G94</f>
        <v>14310719</v>
      </c>
      <c r="H98" s="28">
        <f>H7+H35+H40+H45+H57+H65+H71+H81+H86+H94</f>
        <v>14520288</v>
      </c>
    </row>
    <row r="102" spans="1:8" x14ac:dyDescent="0.3">
      <c r="F102" s="3"/>
    </row>
  </sheetData>
  <mergeCells count="68">
    <mergeCell ref="A59:A60"/>
    <mergeCell ref="A67:A68"/>
    <mergeCell ref="A73:A74"/>
    <mergeCell ref="A78:A79"/>
    <mergeCell ref="A88:A89"/>
    <mergeCell ref="H88:H89"/>
    <mergeCell ref="A47:A50"/>
    <mergeCell ref="A42:A43"/>
    <mergeCell ref="B88:B89"/>
    <mergeCell ref="C88:C89"/>
    <mergeCell ref="D88:D89"/>
    <mergeCell ref="E88:E89"/>
    <mergeCell ref="F88:F89"/>
    <mergeCell ref="G88:G89"/>
    <mergeCell ref="H73:H74"/>
    <mergeCell ref="B78:B79"/>
    <mergeCell ref="C78:C79"/>
    <mergeCell ref="D78:D79"/>
    <mergeCell ref="E78:E79"/>
    <mergeCell ref="F78:F79"/>
    <mergeCell ref="G78:G79"/>
    <mergeCell ref="H78:H79"/>
    <mergeCell ref="B73:B74"/>
    <mergeCell ref="C73:C74"/>
    <mergeCell ref="D73:D74"/>
    <mergeCell ref="E73:E74"/>
    <mergeCell ref="F73:F74"/>
    <mergeCell ref="G73:G74"/>
    <mergeCell ref="H59:H60"/>
    <mergeCell ref="B67:B68"/>
    <mergeCell ref="C67:C68"/>
    <mergeCell ref="D67:D68"/>
    <mergeCell ref="E67:E68"/>
    <mergeCell ref="F67:F68"/>
    <mergeCell ref="G67:G68"/>
    <mergeCell ref="H67:H68"/>
    <mergeCell ref="B59:B60"/>
    <mergeCell ref="C59:C60"/>
    <mergeCell ref="D59:D60"/>
    <mergeCell ref="E59:E60"/>
    <mergeCell ref="F59:F60"/>
    <mergeCell ref="G59:G60"/>
    <mergeCell ref="G42:G43"/>
    <mergeCell ref="H42:H43"/>
    <mergeCell ref="H47:H50"/>
    <mergeCell ref="B47:B50"/>
    <mergeCell ref="C47:C50"/>
    <mergeCell ref="D47:D50"/>
    <mergeCell ref="E47:E50"/>
    <mergeCell ref="F47:F50"/>
    <mergeCell ref="G47:G50"/>
    <mergeCell ref="B42:B43"/>
    <mergeCell ref="C42:C43"/>
    <mergeCell ref="D42:D43"/>
    <mergeCell ref="E42:E43"/>
    <mergeCell ref="F42:F43"/>
    <mergeCell ref="A1:H1"/>
    <mergeCell ref="A2:H2"/>
    <mergeCell ref="A3:H3"/>
    <mergeCell ref="B12:B13"/>
    <mergeCell ref="C12:C13"/>
    <mergeCell ref="D12:D13"/>
    <mergeCell ref="E12:E13"/>
    <mergeCell ref="F12:F13"/>
    <mergeCell ref="G12:G13"/>
    <mergeCell ref="A12:A13"/>
    <mergeCell ref="H12:H13"/>
    <mergeCell ref="A6:E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19" sqref="D19"/>
    </sheetView>
  </sheetViews>
  <sheetFormatPr defaultRowHeight="14.4" x14ac:dyDescent="0.3"/>
  <cols>
    <col min="1" max="1" width="28.5546875" customWidth="1"/>
    <col min="3" max="3" width="1" customWidth="1"/>
    <col min="5" max="5" width="3.6640625" customWidth="1"/>
    <col min="7" max="7" width="4.5546875" customWidth="1"/>
    <col min="8" max="8" width="15" customWidth="1"/>
    <col min="11" max="11" width="20.109375" customWidth="1"/>
  </cols>
  <sheetData>
    <row r="1" spans="1:8" x14ac:dyDescent="0.3">
      <c r="A1" s="251" t="s">
        <v>103</v>
      </c>
      <c r="B1" s="251"/>
      <c r="C1" s="251"/>
      <c r="D1" s="251"/>
      <c r="E1" s="251"/>
      <c r="F1" s="251"/>
      <c r="G1" s="251"/>
      <c r="H1" s="251"/>
    </row>
    <row r="2" spans="1:8" x14ac:dyDescent="0.3">
      <c r="A2" s="251" t="s">
        <v>104</v>
      </c>
      <c r="B2" s="251"/>
      <c r="C2" s="251"/>
      <c r="D2" s="251"/>
      <c r="E2" s="251"/>
      <c r="F2" s="251"/>
      <c r="G2" s="251"/>
      <c r="H2" s="251"/>
    </row>
    <row r="3" spans="1:8" x14ac:dyDescent="0.3">
      <c r="A3" s="251" t="s">
        <v>105</v>
      </c>
      <c r="B3" s="251"/>
      <c r="C3" s="251"/>
      <c r="D3" s="251"/>
      <c r="E3" s="251"/>
      <c r="F3" s="251"/>
      <c r="G3" s="251"/>
      <c r="H3" s="251"/>
    </row>
    <row r="4" spans="1:8" x14ac:dyDescent="0.3">
      <c r="A4" s="252" t="s">
        <v>106</v>
      </c>
      <c r="B4" s="252"/>
      <c r="C4" s="252"/>
      <c r="D4" s="252"/>
      <c r="E4" s="252"/>
      <c r="F4" s="252"/>
      <c r="G4" s="252"/>
      <c r="H4" s="252"/>
    </row>
    <row r="5" spans="1:8" x14ac:dyDescent="0.3">
      <c r="A5" s="252"/>
      <c r="B5" s="252"/>
      <c r="C5" s="252"/>
      <c r="D5" s="252"/>
      <c r="E5" s="252"/>
      <c r="F5" s="252"/>
      <c r="G5" s="252"/>
      <c r="H5" s="252"/>
    </row>
    <row r="6" spans="1:8" x14ac:dyDescent="0.3">
      <c r="A6" s="252"/>
      <c r="B6" s="252"/>
      <c r="C6" s="252"/>
      <c r="D6" s="252"/>
      <c r="E6" s="252"/>
      <c r="F6" s="252"/>
      <c r="G6" s="252"/>
      <c r="H6" s="252"/>
    </row>
    <row r="7" spans="1:8" ht="15" thickBot="1" x14ac:dyDescent="0.35">
      <c r="A7" s="252"/>
      <c r="B7" s="252"/>
      <c r="C7" s="252"/>
      <c r="D7" s="252"/>
      <c r="E7" s="252"/>
      <c r="F7" s="252"/>
      <c r="G7" s="252"/>
      <c r="H7" s="252"/>
    </row>
    <row r="8" spans="1:8" ht="15" thickBot="1" x14ac:dyDescent="0.35">
      <c r="A8" s="73" t="s">
        <v>107</v>
      </c>
      <c r="B8" s="253" t="s">
        <v>108</v>
      </c>
      <c r="C8" s="254"/>
      <c r="D8" s="255" t="s">
        <v>51</v>
      </c>
      <c r="E8" s="254"/>
      <c r="F8" s="255" t="s">
        <v>52</v>
      </c>
      <c r="G8" s="254"/>
      <c r="H8" s="74" t="s">
        <v>53</v>
      </c>
    </row>
    <row r="9" spans="1:8" ht="15" thickBot="1" x14ac:dyDescent="0.35">
      <c r="A9" s="75">
        <v>1</v>
      </c>
      <c r="B9" s="242">
        <v>2</v>
      </c>
      <c r="C9" s="243"/>
      <c r="D9" s="244">
        <v>3</v>
      </c>
      <c r="E9" s="243"/>
      <c r="F9" s="244">
        <v>4</v>
      </c>
      <c r="G9" s="243"/>
      <c r="H9" s="76">
        <v>5</v>
      </c>
    </row>
    <row r="10" spans="1:8" ht="99" customHeight="1" thickBot="1" x14ac:dyDescent="0.35">
      <c r="A10" s="77" t="s">
        <v>109</v>
      </c>
      <c r="B10" s="245" t="s">
        <v>76</v>
      </c>
      <c r="C10" s="246"/>
      <c r="D10" s="247">
        <v>6640832.6900000004</v>
      </c>
      <c r="E10" s="248"/>
      <c r="F10" s="249">
        <v>648100</v>
      </c>
      <c r="G10" s="250"/>
      <c r="H10" s="78">
        <v>690000</v>
      </c>
    </row>
    <row r="11" spans="1:8" x14ac:dyDescent="0.3">
      <c r="A11" s="222" t="s">
        <v>75</v>
      </c>
      <c r="B11" s="224">
        <v>110</v>
      </c>
      <c r="C11" s="225"/>
      <c r="D11" s="228">
        <v>8871473.1699999999</v>
      </c>
      <c r="E11" s="229"/>
      <c r="F11" s="232">
        <v>0</v>
      </c>
      <c r="G11" s="233"/>
      <c r="H11" s="236">
        <v>0</v>
      </c>
    </row>
    <row r="12" spans="1:8" ht="112.5" customHeight="1" thickBot="1" x14ac:dyDescent="0.35">
      <c r="A12" s="223"/>
      <c r="B12" s="226"/>
      <c r="C12" s="227"/>
      <c r="D12" s="230"/>
      <c r="E12" s="231"/>
      <c r="F12" s="234"/>
      <c r="G12" s="235"/>
      <c r="H12" s="237"/>
    </row>
    <row r="13" spans="1:8" ht="15" thickBot="1" x14ac:dyDescent="0.35">
      <c r="A13" s="79" t="s">
        <v>110</v>
      </c>
      <c r="B13" s="238"/>
      <c r="C13" s="239"/>
      <c r="D13" s="240">
        <f>SUM(D10:D12)</f>
        <v>15512305.859999999</v>
      </c>
      <c r="E13" s="241"/>
      <c r="F13" s="240">
        <f>SUM(F10:F12)</f>
        <v>648100</v>
      </c>
      <c r="G13" s="241"/>
      <c r="H13" s="80">
        <f>SUM(H10:H12)</f>
        <v>690000</v>
      </c>
    </row>
    <row r="18" ht="15" customHeight="1" x14ac:dyDescent="0.3"/>
    <row r="25" ht="15" customHeight="1" x14ac:dyDescent="0.3"/>
  </sheetData>
  <mergeCells count="21">
    <mergeCell ref="A1:H1"/>
    <mergeCell ref="A2:H2"/>
    <mergeCell ref="A3:H3"/>
    <mergeCell ref="A4:H7"/>
    <mergeCell ref="B8:C8"/>
    <mergeCell ref="D8:E8"/>
    <mergeCell ref="F8:G8"/>
    <mergeCell ref="B13:C13"/>
    <mergeCell ref="D13:E13"/>
    <mergeCell ref="F13:G13"/>
    <mergeCell ref="B9:C9"/>
    <mergeCell ref="D9:E9"/>
    <mergeCell ref="F9:G9"/>
    <mergeCell ref="B10:C10"/>
    <mergeCell ref="D10:E10"/>
    <mergeCell ref="F10:G10"/>
    <mergeCell ref="A11:A12"/>
    <mergeCell ref="B11:C12"/>
    <mergeCell ref="D11:E12"/>
    <mergeCell ref="F11:G12"/>
    <mergeCell ref="H11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13" zoomScale="112" zoomScaleNormal="112" workbookViewId="0">
      <selection activeCell="G8" sqref="G8"/>
    </sheetView>
  </sheetViews>
  <sheetFormatPr defaultRowHeight="14.4" x14ac:dyDescent="0.3"/>
  <cols>
    <col min="1" max="1" width="20.6640625" customWidth="1"/>
    <col min="2" max="2" width="9.6640625" customWidth="1"/>
    <col min="3" max="3" width="5.109375" customWidth="1"/>
    <col min="4" max="4" width="6.109375" customWidth="1"/>
    <col min="5" max="5" width="8.33203125" customWidth="1"/>
    <col min="6" max="6" width="11.33203125" customWidth="1"/>
    <col min="7" max="7" width="11.44140625" customWidth="1"/>
    <col min="8" max="8" width="13.6640625" customWidth="1"/>
    <col min="9" max="9" width="15.44140625" customWidth="1"/>
  </cols>
  <sheetData>
    <row r="1" spans="1:9" ht="20.25" customHeight="1" x14ac:dyDescent="0.3">
      <c r="A1" s="256" t="s">
        <v>94</v>
      </c>
      <c r="B1" s="256"/>
      <c r="C1" s="256"/>
      <c r="D1" s="256"/>
      <c r="E1" s="256"/>
      <c r="F1" s="256"/>
      <c r="G1" s="256"/>
      <c r="H1" s="256"/>
      <c r="I1" s="256"/>
    </row>
    <row r="2" spans="1:9" ht="21" customHeight="1" x14ac:dyDescent="0.3">
      <c r="A2" s="256" t="s">
        <v>100</v>
      </c>
      <c r="B2" s="256"/>
      <c r="C2" s="256"/>
      <c r="D2" s="256"/>
      <c r="E2" s="256"/>
      <c r="F2" s="256"/>
      <c r="G2" s="256"/>
      <c r="H2" s="256"/>
      <c r="I2" s="256"/>
    </row>
    <row r="3" spans="1:9" ht="42" customHeight="1" thickBot="1" x14ac:dyDescent="0.35">
      <c r="A3" s="257" t="s">
        <v>93</v>
      </c>
      <c r="B3" s="257"/>
      <c r="C3" s="257"/>
      <c r="D3" s="257"/>
      <c r="E3" s="257"/>
      <c r="F3" s="257"/>
      <c r="G3" s="257"/>
      <c r="H3" s="257"/>
      <c r="I3" s="257"/>
    </row>
    <row r="4" spans="1:9" ht="183.75" customHeight="1" thickBot="1" x14ac:dyDescent="0.35">
      <c r="A4" s="4" t="s">
        <v>50</v>
      </c>
      <c r="B4" s="4"/>
      <c r="C4" s="5" t="s">
        <v>62</v>
      </c>
      <c r="D4" s="5" t="s">
        <v>63</v>
      </c>
      <c r="E4" s="5" t="s">
        <v>64</v>
      </c>
      <c r="F4" s="5" t="s">
        <v>65</v>
      </c>
      <c r="G4" s="5" t="s">
        <v>51</v>
      </c>
      <c r="H4" s="5" t="s">
        <v>52</v>
      </c>
      <c r="I4" s="5" t="s">
        <v>53</v>
      </c>
    </row>
    <row r="5" spans="1:9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s="2" customFormat="1" x14ac:dyDescent="0.3">
      <c r="A6" s="66"/>
      <c r="B6" s="66">
        <v>948</v>
      </c>
      <c r="C6" s="66"/>
      <c r="D6" s="66"/>
      <c r="E6" s="66"/>
      <c r="F6" s="66"/>
      <c r="G6" s="69">
        <f>G98</f>
        <v>20607099.539999999</v>
      </c>
      <c r="H6" s="69">
        <f t="shared" ref="H6:I6" si="0">H98</f>
        <v>14310719</v>
      </c>
      <c r="I6" s="69">
        <f t="shared" si="0"/>
        <v>14520288</v>
      </c>
    </row>
    <row r="7" spans="1:9" ht="27.6" thickBot="1" x14ac:dyDescent="0.35">
      <c r="A7" s="67" t="s">
        <v>1</v>
      </c>
      <c r="B7" s="68">
        <v>948</v>
      </c>
      <c r="C7" s="25" t="s">
        <v>86</v>
      </c>
      <c r="D7" s="25" t="s">
        <v>78</v>
      </c>
      <c r="E7" s="26"/>
      <c r="F7" s="26"/>
      <c r="G7" s="27">
        <f>G8+G11+G22+G25+G28+G31</f>
        <v>4183869</v>
      </c>
      <c r="H7" s="28">
        <f t="shared" ref="H7:I7" si="1">H8+H11+H22+H25+H28+H31</f>
        <v>13161919</v>
      </c>
      <c r="I7" s="28">
        <f t="shared" si="1"/>
        <v>13284688</v>
      </c>
    </row>
    <row r="8" spans="1:9" ht="93.6" thickBot="1" x14ac:dyDescent="0.35">
      <c r="A8" s="64" t="s">
        <v>54</v>
      </c>
      <c r="B8" s="65">
        <v>948</v>
      </c>
      <c r="C8" s="25" t="s">
        <v>86</v>
      </c>
      <c r="D8" s="25" t="s">
        <v>88</v>
      </c>
      <c r="E8" s="26"/>
      <c r="F8" s="26"/>
      <c r="G8" s="27">
        <v>1033796</v>
      </c>
      <c r="H8" s="28">
        <v>992577</v>
      </c>
      <c r="I8" s="28">
        <v>992577</v>
      </c>
    </row>
    <row r="9" spans="1:9" ht="93.6" thickBot="1" x14ac:dyDescent="0.35">
      <c r="A9" s="18" t="s">
        <v>66</v>
      </c>
      <c r="B9" s="65">
        <v>948</v>
      </c>
      <c r="C9" s="25" t="s">
        <v>86</v>
      </c>
      <c r="D9" s="25" t="s">
        <v>88</v>
      </c>
      <c r="E9" s="26">
        <v>900</v>
      </c>
      <c r="F9" s="26"/>
      <c r="G9" s="27">
        <v>1033796</v>
      </c>
      <c r="H9" s="28">
        <f t="shared" ref="H9:I9" si="2">H10</f>
        <v>992577</v>
      </c>
      <c r="I9" s="28">
        <f t="shared" si="2"/>
        <v>992577</v>
      </c>
    </row>
    <row r="10" spans="1:9" ht="159.6" thickBot="1" x14ac:dyDescent="0.35">
      <c r="A10" s="18" t="s">
        <v>67</v>
      </c>
      <c r="B10" s="65">
        <v>948</v>
      </c>
      <c r="C10" s="59" t="s">
        <v>86</v>
      </c>
      <c r="D10" s="59" t="s">
        <v>88</v>
      </c>
      <c r="E10" s="60">
        <v>900</v>
      </c>
      <c r="F10" s="60">
        <v>100</v>
      </c>
      <c r="G10" s="61">
        <v>1068116</v>
      </c>
      <c r="H10" s="62">
        <v>992577</v>
      </c>
      <c r="I10" s="62">
        <v>992577</v>
      </c>
    </row>
    <row r="11" spans="1:9" ht="146.4" thickBot="1" x14ac:dyDescent="0.35">
      <c r="A11" s="64" t="s">
        <v>55</v>
      </c>
      <c r="B11" s="65">
        <v>948</v>
      </c>
      <c r="C11" s="25" t="s">
        <v>86</v>
      </c>
      <c r="D11" s="25" t="s">
        <v>77</v>
      </c>
      <c r="E11" s="26"/>
      <c r="F11" s="26"/>
      <c r="G11" s="27">
        <v>2805408</v>
      </c>
      <c r="H11" s="28">
        <f t="shared" ref="H11:I11" si="3">H12+H15+H19</f>
        <v>2913587</v>
      </c>
      <c r="I11" s="28">
        <f t="shared" si="3"/>
        <v>2913587</v>
      </c>
    </row>
    <row r="12" spans="1:9" ht="14.4" customHeight="1" x14ac:dyDescent="0.3">
      <c r="A12" s="193" t="s">
        <v>75</v>
      </c>
      <c r="B12" s="65"/>
      <c r="C12" s="183" t="s">
        <v>86</v>
      </c>
      <c r="D12" s="185" t="s">
        <v>77</v>
      </c>
      <c r="E12" s="187">
        <v>110</v>
      </c>
      <c r="F12" s="187"/>
      <c r="G12" s="189">
        <v>0</v>
      </c>
      <c r="H12" s="191">
        <f t="shared" ref="H12:I12" si="4">H14</f>
        <v>0</v>
      </c>
      <c r="I12" s="191">
        <f t="shared" si="4"/>
        <v>0</v>
      </c>
    </row>
    <row r="13" spans="1:9" ht="15" thickBot="1" x14ac:dyDescent="0.35">
      <c r="A13" s="193"/>
      <c r="B13" s="65"/>
      <c r="C13" s="184"/>
      <c r="D13" s="186"/>
      <c r="E13" s="188"/>
      <c r="F13" s="188"/>
      <c r="G13" s="190"/>
      <c r="H13" s="192"/>
      <c r="I13" s="192"/>
    </row>
    <row r="14" spans="1:9" ht="53.4" thickBot="1" x14ac:dyDescent="0.35">
      <c r="A14" s="19" t="s">
        <v>68</v>
      </c>
      <c r="B14" s="65"/>
      <c r="C14" s="20" t="s">
        <v>86</v>
      </c>
      <c r="D14" s="20" t="s">
        <v>77</v>
      </c>
      <c r="E14" s="21">
        <v>110</v>
      </c>
      <c r="F14" s="21">
        <v>200</v>
      </c>
      <c r="G14" s="22">
        <v>0</v>
      </c>
      <c r="H14" s="23">
        <v>0</v>
      </c>
      <c r="I14" s="23">
        <v>0</v>
      </c>
    </row>
    <row r="15" spans="1:9" ht="120" thickBot="1" x14ac:dyDescent="0.35">
      <c r="A15" s="64" t="s">
        <v>66</v>
      </c>
      <c r="B15" s="65"/>
      <c r="C15" s="25" t="s">
        <v>86</v>
      </c>
      <c r="D15" s="25" t="s">
        <v>77</v>
      </c>
      <c r="E15" s="26">
        <v>900</v>
      </c>
      <c r="F15" s="21"/>
      <c r="G15" s="27">
        <v>2797308</v>
      </c>
      <c r="H15" s="28">
        <f t="shared" ref="H15:I15" si="5">H16+H17+H18</f>
        <v>2906287</v>
      </c>
      <c r="I15" s="28">
        <f t="shared" si="5"/>
        <v>2906287</v>
      </c>
    </row>
    <row r="16" spans="1:9" ht="159.6" thickBot="1" x14ac:dyDescent="0.35">
      <c r="A16" s="18" t="s">
        <v>67</v>
      </c>
      <c r="B16" s="65"/>
      <c r="C16" s="59" t="s">
        <v>86</v>
      </c>
      <c r="D16" s="59" t="s">
        <v>77</v>
      </c>
      <c r="E16" s="60">
        <v>900</v>
      </c>
      <c r="F16" s="60">
        <v>100</v>
      </c>
      <c r="G16" s="61">
        <v>2394430</v>
      </c>
      <c r="H16" s="62">
        <v>2583847</v>
      </c>
      <c r="I16" s="62">
        <v>2583847</v>
      </c>
    </row>
    <row r="17" spans="1:9" ht="54" thickBot="1" x14ac:dyDescent="0.35">
      <c r="A17" s="18" t="s">
        <v>68</v>
      </c>
      <c r="B17" s="65"/>
      <c r="C17" s="59" t="s">
        <v>86</v>
      </c>
      <c r="D17" s="59" t="s">
        <v>77</v>
      </c>
      <c r="E17" s="60">
        <v>900</v>
      </c>
      <c r="F17" s="60">
        <v>200</v>
      </c>
      <c r="G17" s="61">
        <v>396038</v>
      </c>
      <c r="H17" s="62">
        <v>321440</v>
      </c>
      <c r="I17" s="62">
        <v>321440</v>
      </c>
    </row>
    <row r="18" spans="1:9" ht="15" thickBot="1" x14ac:dyDescent="0.35">
      <c r="A18" s="29" t="s">
        <v>69</v>
      </c>
      <c r="B18" s="65"/>
      <c r="C18" s="20" t="s">
        <v>86</v>
      </c>
      <c r="D18" s="20" t="s">
        <v>77</v>
      </c>
      <c r="E18" s="21">
        <v>900</v>
      </c>
      <c r="F18" s="21">
        <v>800</v>
      </c>
      <c r="G18" s="22">
        <v>6840</v>
      </c>
      <c r="H18" s="23">
        <v>1000</v>
      </c>
      <c r="I18" s="23">
        <v>1000</v>
      </c>
    </row>
    <row r="19" spans="1:9" ht="93.6" thickBot="1" x14ac:dyDescent="0.35">
      <c r="A19" s="64" t="s">
        <v>70</v>
      </c>
      <c r="B19" s="65"/>
      <c r="C19" s="32" t="s">
        <v>86</v>
      </c>
      <c r="D19" s="32" t="s">
        <v>77</v>
      </c>
      <c r="E19" s="33">
        <v>990</v>
      </c>
      <c r="F19" s="33"/>
      <c r="G19" s="34">
        <v>8100</v>
      </c>
      <c r="H19" s="35">
        <f t="shared" ref="H19:I19" si="6">H20+H21</f>
        <v>7300</v>
      </c>
      <c r="I19" s="35">
        <f t="shared" si="6"/>
        <v>7300</v>
      </c>
    </row>
    <row r="20" spans="1:9" ht="159" thickBot="1" x14ac:dyDescent="0.35">
      <c r="A20" s="63" t="s">
        <v>67</v>
      </c>
      <c r="B20" s="65"/>
      <c r="C20" s="59" t="s">
        <v>86</v>
      </c>
      <c r="D20" s="59" t="s">
        <v>77</v>
      </c>
      <c r="E20" s="60">
        <v>990</v>
      </c>
      <c r="F20" s="60">
        <v>100</v>
      </c>
      <c r="G20" s="61">
        <v>4557</v>
      </c>
      <c r="H20" s="62">
        <v>3757</v>
      </c>
      <c r="I20" s="62">
        <v>3757</v>
      </c>
    </row>
    <row r="21" spans="1:9" ht="54" thickBot="1" x14ac:dyDescent="0.35">
      <c r="A21" s="18" t="s">
        <v>68</v>
      </c>
      <c r="B21" s="65"/>
      <c r="C21" s="59" t="s">
        <v>86</v>
      </c>
      <c r="D21" s="59" t="s">
        <v>77</v>
      </c>
      <c r="E21" s="60">
        <v>990</v>
      </c>
      <c r="F21" s="60">
        <v>200</v>
      </c>
      <c r="G21" s="61">
        <v>3543</v>
      </c>
      <c r="H21" s="62">
        <v>3543</v>
      </c>
      <c r="I21" s="62">
        <v>3543</v>
      </c>
    </row>
    <row r="22" spans="1:9" ht="120" thickBot="1" x14ac:dyDescent="0.35">
      <c r="A22" s="64" t="s">
        <v>5</v>
      </c>
      <c r="B22" s="65"/>
      <c r="C22" s="20" t="s">
        <v>86</v>
      </c>
      <c r="D22" s="20" t="s">
        <v>89</v>
      </c>
      <c r="E22" s="21"/>
      <c r="F22" s="21"/>
      <c r="G22" s="27">
        <f>G23</f>
        <v>88695</v>
      </c>
      <c r="H22" s="28">
        <f t="shared" ref="H22:I23" si="7">H23</f>
        <v>0</v>
      </c>
      <c r="I22" s="28">
        <f t="shared" si="7"/>
        <v>0</v>
      </c>
    </row>
    <row r="23" spans="1:9" ht="93.6" thickBot="1" x14ac:dyDescent="0.35">
      <c r="A23" s="18" t="s">
        <v>90</v>
      </c>
      <c r="B23" s="65"/>
      <c r="C23" s="20" t="s">
        <v>86</v>
      </c>
      <c r="D23" s="20" t="s">
        <v>89</v>
      </c>
      <c r="E23" s="21">
        <v>900</v>
      </c>
      <c r="F23" s="21"/>
      <c r="G23" s="27">
        <f>G24</f>
        <v>88695</v>
      </c>
      <c r="H23" s="28">
        <f t="shared" si="7"/>
        <v>0</v>
      </c>
      <c r="I23" s="28">
        <f t="shared" si="7"/>
        <v>0</v>
      </c>
    </row>
    <row r="24" spans="1:9" ht="27.6" thickBot="1" x14ac:dyDescent="0.35">
      <c r="A24" s="18" t="s">
        <v>71</v>
      </c>
      <c r="B24" s="65"/>
      <c r="C24" s="20" t="s">
        <v>86</v>
      </c>
      <c r="D24" s="20" t="s">
        <v>89</v>
      </c>
      <c r="E24" s="21">
        <v>900</v>
      </c>
      <c r="F24" s="21">
        <v>500</v>
      </c>
      <c r="G24" s="22">
        <v>88695</v>
      </c>
      <c r="H24" s="23">
        <v>0</v>
      </c>
      <c r="I24" s="23">
        <v>0</v>
      </c>
    </row>
    <row r="25" spans="1:9" ht="40.799999999999997" thickBot="1" x14ac:dyDescent="0.35">
      <c r="A25" s="64" t="s">
        <v>56</v>
      </c>
      <c r="B25" s="65"/>
      <c r="C25" s="25" t="s">
        <v>86</v>
      </c>
      <c r="D25" s="25" t="s">
        <v>84</v>
      </c>
      <c r="E25" s="26"/>
      <c r="F25" s="26"/>
      <c r="G25" s="27">
        <f>G26</f>
        <v>131315</v>
      </c>
      <c r="H25" s="28">
        <f t="shared" ref="H25:I26" si="8">H26</f>
        <v>0</v>
      </c>
      <c r="I25" s="28">
        <f t="shared" si="8"/>
        <v>0</v>
      </c>
    </row>
    <row r="26" spans="1:9" ht="67.2" thickBot="1" x14ac:dyDescent="0.35">
      <c r="A26" s="18" t="s">
        <v>70</v>
      </c>
      <c r="B26" s="65"/>
      <c r="C26" s="20" t="s">
        <v>86</v>
      </c>
      <c r="D26" s="20" t="s">
        <v>84</v>
      </c>
      <c r="E26" s="21">
        <v>990</v>
      </c>
      <c r="F26" s="21"/>
      <c r="G26" s="27">
        <f>G27</f>
        <v>131315</v>
      </c>
      <c r="H26" s="28">
        <f t="shared" si="8"/>
        <v>0</v>
      </c>
      <c r="I26" s="28">
        <f t="shared" si="8"/>
        <v>0</v>
      </c>
    </row>
    <row r="27" spans="1:9" ht="27.6" thickBot="1" x14ac:dyDescent="0.35">
      <c r="A27" s="18" t="s">
        <v>69</v>
      </c>
      <c r="B27" s="65"/>
      <c r="C27" s="20" t="s">
        <v>86</v>
      </c>
      <c r="D27" s="20" t="s">
        <v>84</v>
      </c>
      <c r="E27" s="21">
        <v>990</v>
      </c>
      <c r="F27" s="21">
        <v>800</v>
      </c>
      <c r="G27" s="22">
        <v>131315</v>
      </c>
      <c r="H27" s="23">
        <v>0</v>
      </c>
      <c r="I27" s="23">
        <v>0</v>
      </c>
    </row>
    <row r="28" spans="1:9" ht="15" thickBot="1" x14ac:dyDescent="0.35">
      <c r="A28" s="64" t="s">
        <v>7</v>
      </c>
      <c r="B28" s="65"/>
      <c r="C28" s="25" t="s">
        <v>86</v>
      </c>
      <c r="D28" s="25">
        <v>11</v>
      </c>
      <c r="E28" s="26"/>
      <c r="F28" s="26"/>
      <c r="G28" s="27">
        <f>G29</f>
        <v>100000</v>
      </c>
      <c r="H28" s="28">
        <f t="shared" ref="H28" si="9">H29</f>
        <v>100000</v>
      </c>
      <c r="I28" s="28">
        <f>I29</f>
        <v>100000</v>
      </c>
    </row>
    <row r="29" spans="1:9" ht="67.2" thickBot="1" x14ac:dyDescent="0.35">
      <c r="A29" s="18" t="s">
        <v>70</v>
      </c>
      <c r="B29" s="65"/>
      <c r="C29" s="20" t="s">
        <v>86</v>
      </c>
      <c r="D29" s="20">
        <v>11</v>
      </c>
      <c r="E29" s="21">
        <v>990</v>
      </c>
      <c r="F29" s="21"/>
      <c r="G29" s="27">
        <f>G30</f>
        <v>100000</v>
      </c>
      <c r="H29" s="28">
        <f>H30</f>
        <v>100000</v>
      </c>
      <c r="I29" s="28">
        <f t="shared" ref="I29" si="10">I30</f>
        <v>100000</v>
      </c>
    </row>
    <row r="30" spans="1:9" ht="27" thickBot="1" x14ac:dyDescent="0.35">
      <c r="A30" s="19" t="s">
        <v>69</v>
      </c>
      <c r="B30" s="65"/>
      <c r="C30" s="20" t="s">
        <v>86</v>
      </c>
      <c r="D30" s="20">
        <v>11</v>
      </c>
      <c r="E30" s="21">
        <v>990</v>
      </c>
      <c r="F30" s="21">
        <v>800</v>
      </c>
      <c r="G30" s="22">
        <v>100000</v>
      </c>
      <c r="H30" s="23">
        <v>100000</v>
      </c>
      <c r="I30" s="23">
        <v>100000</v>
      </c>
    </row>
    <row r="31" spans="1:9" ht="27.6" thickBot="1" x14ac:dyDescent="0.35">
      <c r="A31" s="64" t="s">
        <v>69</v>
      </c>
      <c r="B31" s="65"/>
      <c r="C31" s="25" t="s">
        <v>86</v>
      </c>
      <c r="D31" s="25">
        <v>13</v>
      </c>
      <c r="E31" s="26"/>
      <c r="F31" s="26"/>
      <c r="G31" s="27">
        <f>G32</f>
        <v>24655</v>
      </c>
      <c r="H31" s="28">
        <f t="shared" ref="H31:I31" si="11">H32</f>
        <v>9155755</v>
      </c>
      <c r="I31" s="28">
        <f t="shared" si="11"/>
        <v>9278524</v>
      </c>
    </row>
    <row r="32" spans="1:9" ht="40.799999999999997" thickBot="1" x14ac:dyDescent="0.35">
      <c r="A32" s="64" t="s">
        <v>9</v>
      </c>
      <c r="B32" s="65"/>
      <c r="C32" s="20" t="s">
        <v>86</v>
      </c>
      <c r="D32" s="20">
        <v>13</v>
      </c>
      <c r="E32" s="21">
        <v>990</v>
      </c>
      <c r="F32" s="21"/>
      <c r="G32" s="27">
        <f>G33+G34</f>
        <v>24655</v>
      </c>
      <c r="H32" s="28">
        <f t="shared" ref="H32:I32" si="12">H33+H34</f>
        <v>9155755</v>
      </c>
      <c r="I32" s="28">
        <f t="shared" si="12"/>
        <v>9278524</v>
      </c>
    </row>
    <row r="33" spans="1:9" ht="54" thickBot="1" x14ac:dyDescent="0.35">
      <c r="A33" s="18" t="s">
        <v>68</v>
      </c>
      <c r="B33" s="65"/>
      <c r="C33" s="20" t="s">
        <v>86</v>
      </c>
      <c r="D33" s="20">
        <v>13</v>
      </c>
      <c r="E33" s="21">
        <v>990</v>
      </c>
      <c r="F33" s="21">
        <v>200</v>
      </c>
      <c r="G33" s="22">
        <v>15000</v>
      </c>
      <c r="H33" s="23">
        <v>0</v>
      </c>
      <c r="I33" s="23">
        <v>0</v>
      </c>
    </row>
    <row r="34" spans="1:9" ht="27.6" thickBot="1" x14ac:dyDescent="0.35">
      <c r="A34" s="18" t="s">
        <v>91</v>
      </c>
      <c r="B34" s="65"/>
      <c r="C34" s="20" t="s">
        <v>86</v>
      </c>
      <c r="D34" s="20">
        <v>13</v>
      </c>
      <c r="E34" s="21">
        <v>990</v>
      </c>
      <c r="F34" s="21">
        <v>800</v>
      </c>
      <c r="G34" s="22">
        <v>9655</v>
      </c>
      <c r="H34" s="23">
        <v>9155755</v>
      </c>
      <c r="I34" s="23">
        <v>9278524</v>
      </c>
    </row>
    <row r="35" spans="1:9" ht="27.6" thickBot="1" x14ac:dyDescent="0.35">
      <c r="A35" s="64" t="s">
        <v>11</v>
      </c>
      <c r="B35" s="65"/>
      <c r="C35" s="25" t="s">
        <v>88</v>
      </c>
      <c r="D35" s="25" t="s">
        <v>78</v>
      </c>
      <c r="E35" s="26"/>
      <c r="F35" s="26"/>
      <c r="G35" s="27">
        <f>G36</f>
        <v>436100</v>
      </c>
      <c r="H35" s="28">
        <f t="shared" ref="H35:I36" si="13">H36</f>
        <v>479700</v>
      </c>
      <c r="I35" s="28">
        <f t="shared" si="13"/>
        <v>524600</v>
      </c>
    </row>
    <row r="36" spans="1:9" ht="40.799999999999997" thickBot="1" x14ac:dyDescent="0.35">
      <c r="A36" s="64" t="s">
        <v>13</v>
      </c>
      <c r="B36" s="65"/>
      <c r="C36" s="25" t="s">
        <v>88</v>
      </c>
      <c r="D36" s="25" t="s">
        <v>81</v>
      </c>
      <c r="E36" s="26"/>
      <c r="F36" s="26"/>
      <c r="G36" s="27">
        <f>G37</f>
        <v>436100</v>
      </c>
      <c r="H36" s="28">
        <f t="shared" si="13"/>
        <v>479700</v>
      </c>
      <c r="I36" s="28">
        <f t="shared" si="13"/>
        <v>524600</v>
      </c>
    </row>
    <row r="37" spans="1:9" ht="93.6" thickBot="1" x14ac:dyDescent="0.35">
      <c r="A37" s="64" t="s">
        <v>70</v>
      </c>
      <c r="B37" s="65"/>
      <c r="C37" s="20" t="s">
        <v>88</v>
      </c>
      <c r="D37" s="20" t="s">
        <v>81</v>
      </c>
      <c r="E37" s="21">
        <v>990</v>
      </c>
      <c r="F37" s="21"/>
      <c r="G37" s="27">
        <v>436100</v>
      </c>
      <c r="H37" s="28">
        <f t="shared" ref="H37:I37" si="14">H38+H39</f>
        <v>479700</v>
      </c>
      <c r="I37" s="28">
        <f t="shared" si="14"/>
        <v>524600</v>
      </c>
    </row>
    <row r="38" spans="1:9" ht="159" thickBot="1" x14ac:dyDescent="0.35">
      <c r="A38" s="19" t="s">
        <v>92</v>
      </c>
      <c r="B38" s="65"/>
      <c r="C38" s="20" t="s">
        <v>88</v>
      </c>
      <c r="D38" s="20" t="s">
        <v>81</v>
      </c>
      <c r="E38" s="21">
        <v>990</v>
      </c>
      <c r="F38" s="21">
        <v>100</v>
      </c>
      <c r="G38" s="22">
        <v>348792</v>
      </c>
      <c r="H38" s="23">
        <v>439796</v>
      </c>
      <c r="I38" s="23">
        <v>483964</v>
      </c>
    </row>
    <row r="39" spans="1:9" ht="54" thickBot="1" x14ac:dyDescent="0.35">
      <c r="A39" s="18" t="s">
        <v>68</v>
      </c>
      <c r="B39" s="65"/>
      <c r="C39" s="20" t="s">
        <v>88</v>
      </c>
      <c r="D39" s="20" t="s">
        <v>81</v>
      </c>
      <c r="E39" s="21">
        <v>990</v>
      </c>
      <c r="F39" s="21">
        <v>200</v>
      </c>
      <c r="G39" s="22">
        <v>87308</v>
      </c>
      <c r="H39" s="23">
        <v>39904</v>
      </c>
      <c r="I39" s="23">
        <v>40636</v>
      </c>
    </row>
    <row r="40" spans="1:9" ht="54" thickBot="1" x14ac:dyDescent="0.35">
      <c r="A40" s="64" t="s">
        <v>15</v>
      </c>
      <c r="B40" s="65"/>
      <c r="C40" s="25" t="s">
        <v>81</v>
      </c>
      <c r="D40" s="25" t="s">
        <v>78</v>
      </c>
      <c r="E40" s="26"/>
      <c r="F40" s="26"/>
      <c r="G40" s="27">
        <f>G41</f>
        <v>74500</v>
      </c>
      <c r="H40" s="28">
        <f t="shared" ref="H40:I41" si="15">H41</f>
        <v>0</v>
      </c>
      <c r="I40" s="28">
        <f t="shared" si="15"/>
        <v>0</v>
      </c>
    </row>
    <row r="41" spans="1:9" ht="15" thickBot="1" x14ac:dyDescent="0.35">
      <c r="A41" s="30" t="s">
        <v>17</v>
      </c>
      <c r="B41" s="65"/>
      <c r="C41" s="25" t="s">
        <v>81</v>
      </c>
      <c r="D41" s="25">
        <v>10</v>
      </c>
      <c r="E41" s="26"/>
      <c r="F41" s="26"/>
      <c r="G41" s="27">
        <f>G42</f>
        <v>74500</v>
      </c>
      <c r="H41" s="28">
        <f t="shared" si="15"/>
        <v>0</v>
      </c>
      <c r="I41" s="28">
        <f t="shared" si="15"/>
        <v>0</v>
      </c>
    </row>
    <row r="42" spans="1:9" ht="14.4" customHeight="1" x14ac:dyDescent="0.3">
      <c r="A42" s="215" t="s">
        <v>75</v>
      </c>
      <c r="B42" s="65"/>
      <c r="C42" s="198" t="s">
        <v>81</v>
      </c>
      <c r="D42" s="201">
        <v>10</v>
      </c>
      <c r="E42" s="204">
        <v>110</v>
      </c>
      <c r="F42" s="204"/>
      <c r="G42" s="210">
        <f>G44</f>
        <v>74500</v>
      </c>
      <c r="H42" s="195">
        <f t="shared" ref="H42:I42" si="16">H44</f>
        <v>0</v>
      </c>
      <c r="I42" s="195">
        <f t="shared" si="16"/>
        <v>0</v>
      </c>
    </row>
    <row r="43" spans="1:9" ht="15" thickBot="1" x14ac:dyDescent="0.35">
      <c r="A43" s="215"/>
      <c r="B43" s="65"/>
      <c r="C43" s="200"/>
      <c r="D43" s="203"/>
      <c r="E43" s="206"/>
      <c r="F43" s="206"/>
      <c r="G43" s="211"/>
      <c r="H43" s="196"/>
      <c r="I43" s="196"/>
    </row>
    <row r="44" spans="1:9" ht="54" thickBot="1" x14ac:dyDescent="0.35">
      <c r="A44" s="18" t="s">
        <v>68</v>
      </c>
      <c r="B44" s="65"/>
      <c r="C44" s="20" t="s">
        <v>81</v>
      </c>
      <c r="D44" s="20">
        <v>10</v>
      </c>
      <c r="E44" s="21">
        <v>110</v>
      </c>
      <c r="F44" s="21">
        <v>200</v>
      </c>
      <c r="G44" s="22">
        <v>74500</v>
      </c>
      <c r="H44" s="23">
        <v>0</v>
      </c>
      <c r="I44" s="23">
        <v>0</v>
      </c>
    </row>
    <row r="45" spans="1:9" ht="27.6" thickBot="1" x14ac:dyDescent="0.35">
      <c r="A45" s="64" t="s">
        <v>19</v>
      </c>
      <c r="B45" s="65"/>
      <c r="C45" s="25" t="s">
        <v>77</v>
      </c>
      <c r="D45" s="25" t="s">
        <v>78</v>
      </c>
      <c r="E45" s="25"/>
      <c r="F45" s="26"/>
      <c r="G45" s="27">
        <f>G46+G55</f>
        <v>6720832.6899999995</v>
      </c>
      <c r="H45" s="28">
        <f t="shared" ref="H45:I45" si="17">H46</f>
        <v>648100</v>
      </c>
      <c r="I45" s="28">
        <f t="shared" si="17"/>
        <v>690000</v>
      </c>
    </row>
    <row r="46" spans="1:9" ht="27.6" thickBot="1" x14ac:dyDescent="0.35">
      <c r="A46" s="64" t="s">
        <v>21</v>
      </c>
      <c r="B46" s="65"/>
      <c r="C46" s="25" t="s">
        <v>77</v>
      </c>
      <c r="D46" s="25" t="s">
        <v>79</v>
      </c>
      <c r="E46" s="25"/>
      <c r="F46" s="26"/>
      <c r="G46" s="27">
        <f>G47+G53</f>
        <v>6640832.6899999995</v>
      </c>
      <c r="H46" s="28">
        <f>H47+H53</f>
        <v>648100</v>
      </c>
      <c r="I46" s="28">
        <f>I47+I53</f>
        <v>690000</v>
      </c>
    </row>
    <row r="47" spans="1:9" ht="14.4" customHeight="1" x14ac:dyDescent="0.3">
      <c r="A47" s="214" t="s">
        <v>82</v>
      </c>
      <c r="B47" s="65"/>
      <c r="C47" s="198" t="s">
        <v>77</v>
      </c>
      <c r="D47" s="201" t="s">
        <v>79</v>
      </c>
      <c r="E47" s="201" t="s">
        <v>76</v>
      </c>
      <c r="F47" s="204"/>
      <c r="G47" s="207">
        <f>G51+G52</f>
        <v>6640832.6899999995</v>
      </c>
      <c r="H47" s="195">
        <f>H51</f>
        <v>643100</v>
      </c>
      <c r="I47" s="195">
        <f>I51</f>
        <v>685000</v>
      </c>
    </row>
    <row r="48" spans="1:9" x14ac:dyDescent="0.3">
      <c r="A48" s="214"/>
      <c r="B48" s="65"/>
      <c r="C48" s="199"/>
      <c r="D48" s="202"/>
      <c r="E48" s="202"/>
      <c r="F48" s="205"/>
      <c r="G48" s="208"/>
      <c r="H48" s="197"/>
      <c r="I48" s="197"/>
    </row>
    <row r="49" spans="1:9" x14ac:dyDescent="0.3">
      <c r="A49" s="214"/>
      <c r="B49" s="65"/>
      <c r="C49" s="199"/>
      <c r="D49" s="202"/>
      <c r="E49" s="202"/>
      <c r="F49" s="205"/>
      <c r="G49" s="208"/>
      <c r="H49" s="197"/>
      <c r="I49" s="197"/>
    </row>
    <row r="50" spans="1:9" ht="15" thickBot="1" x14ac:dyDescent="0.35">
      <c r="A50" s="214"/>
      <c r="B50" s="65"/>
      <c r="C50" s="200"/>
      <c r="D50" s="203"/>
      <c r="E50" s="203"/>
      <c r="F50" s="206"/>
      <c r="G50" s="209"/>
      <c r="H50" s="196"/>
      <c r="I50" s="196"/>
    </row>
    <row r="51" spans="1:9" ht="54" thickBot="1" x14ac:dyDescent="0.35">
      <c r="A51" s="18" t="s">
        <v>68</v>
      </c>
      <c r="B51" s="65"/>
      <c r="C51" s="20" t="s">
        <v>77</v>
      </c>
      <c r="D51" s="20" t="s">
        <v>79</v>
      </c>
      <c r="E51" s="20" t="s">
        <v>76</v>
      </c>
      <c r="F51" s="21">
        <v>200</v>
      </c>
      <c r="G51" s="22">
        <f>1900470.03+702625.3+595000</f>
        <v>3198095.33</v>
      </c>
      <c r="H51" s="23">
        <v>643100</v>
      </c>
      <c r="I51" s="23">
        <v>685000</v>
      </c>
    </row>
    <row r="52" spans="1:9" ht="27.6" thickBot="1" x14ac:dyDescent="0.35">
      <c r="A52" s="18" t="s">
        <v>71</v>
      </c>
      <c r="B52" s="65"/>
      <c r="C52" s="20" t="s">
        <v>77</v>
      </c>
      <c r="D52" s="20" t="s">
        <v>79</v>
      </c>
      <c r="E52" s="20" t="s">
        <v>76</v>
      </c>
      <c r="F52" s="21">
        <v>500</v>
      </c>
      <c r="G52" s="31">
        <f>2739239.05+703498.31</f>
        <v>3442737.36</v>
      </c>
      <c r="H52" s="23">
        <v>0</v>
      </c>
      <c r="I52" s="23">
        <v>0</v>
      </c>
    </row>
    <row r="53" spans="1:9" ht="67.2" thickBot="1" x14ac:dyDescent="0.35">
      <c r="A53" s="18" t="s">
        <v>70</v>
      </c>
      <c r="B53" s="65"/>
      <c r="C53" s="20" t="s">
        <v>77</v>
      </c>
      <c r="D53" s="20" t="s">
        <v>79</v>
      </c>
      <c r="E53" s="20">
        <v>990</v>
      </c>
      <c r="F53" s="21"/>
      <c r="G53" s="27">
        <f>G54</f>
        <v>0</v>
      </c>
      <c r="H53" s="28">
        <f t="shared" ref="H53:I53" si="18">H54</f>
        <v>5000</v>
      </c>
      <c r="I53" s="28">
        <f t="shared" si="18"/>
        <v>5000</v>
      </c>
    </row>
    <row r="54" spans="1:9" ht="27.6" thickBot="1" x14ac:dyDescent="0.35">
      <c r="A54" s="18" t="s">
        <v>69</v>
      </c>
      <c r="B54" s="65"/>
      <c r="C54" s="20" t="s">
        <v>77</v>
      </c>
      <c r="D54" s="20" t="s">
        <v>79</v>
      </c>
      <c r="E54" s="20">
        <v>990</v>
      </c>
      <c r="F54" s="21">
        <v>800</v>
      </c>
      <c r="G54" s="22">
        <v>0</v>
      </c>
      <c r="H54" s="23">
        <v>5000</v>
      </c>
      <c r="I54" s="23">
        <v>5000</v>
      </c>
    </row>
    <row r="55" spans="1:9" ht="15" thickBot="1" x14ac:dyDescent="0.35">
      <c r="A55" s="18" t="s">
        <v>99</v>
      </c>
      <c r="B55" s="65"/>
      <c r="C55" s="20" t="s">
        <v>77</v>
      </c>
      <c r="D55" s="20" t="s">
        <v>97</v>
      </c>
      <c r="E55" s="20" t="s">
        <v>98</v>
      </c>
      <c r="F55" s="21"/>
      <c r="G55" s="27">
        <f>G56</f>
        <v>80000</v>
      </c>
      <c r="H55" s="23">
        <v>0</v>
      </c>
      <c r="I55" s="23">
        <v>0</v>
      </c>
    </row>
    <row r="56" spans="1:9" ht="27.6" thickBot="1" x14ac:dyDescent="0.35">
      <c r="A56" s="18" t="s">
        <v>96</v>
      </c>
      <c r="B56" s="65"/>
      <c r="C56" s="20" t="s">
        <v>77</v>
      </c>
      <c r="D56" s="20" t="s">
        <v>97</v>
      </c>
      <c r="E56" s="20" t="s">
        <v>98</v>
      </c>
      <c r="F56" s="21">
        <v>200</v>
      </c>
      <c r="G56" s="22">
        <v>80000</v>
      </c>
      <c r="H56" s="23">
        <v>0</v>
      </c>
      <c r="I56" s="23">
        <v>0</v>
      </c>
    </row>
    <row r="57" spans="1:9" ht="15" thickBot="1" x14ac:dyDescent="0.35">
      <c r="A57" s="30" t="s">
        <v>23</v>
      </c>
      <c r="B57" s="65"/>
      <c r="C57" s="25" t="s">
        <v>80</v>
      </c>
      <c r="D57" s="25" t="s">
        <v>78</v>
      </c>
      <c r="E57" s="25"/>
      <c r="F57" s="26"/>
      <c r="G57" s="27">
        <f>G58</f>
        <v>2451173.17</v>
      </c>
      <c r="H57" s="28">
        <f t="shared" ref="H57:I57" si="19">H58</f>
        <v>15000</v>
      </c>
      <c r="I57" s="28">
        <f t="shared" si="19"/>
        <v>15000</v>
      </c>
    </row>
    <row r="58" spans="1:9" ht="15" thickBot="1" x14ac:dyDescent="0.35">
      <c r="A58" s="64" t="s">
        <v>25</v>
      </c>
      <c r="B58" s="65"/>
      <c r="C58" s="25" t="s">
        <v>80</v>
      </c>
      <c r="D58" s="25" t="s">
        <v>81</v>
      </c>
      <c r="E58" s="25"/>
      <c r="F58" s="26"/>
      <c r="G58" s="27">
        <f>G59+G62</f>
        <v>2451173.17</v>
      </c>
      <c r="H58" s="28">
        <f t="shared" ref="H58:I58" si="20">H59+H62</f>
        <v>15000</v>
      </c>
      <c r="I58" s="28">
        <f t="shared" si="20"/>
        <v>15000</v>
      </c>
    </row>
    <row r="59" spans="1:9" ht="14.4" customHeight="1" x14ac:dyDescent="0.3">
      <c r="A59" s="215" t="s">
        <v>83</v>
      </c>
      <c r="B59" s="65"/>
      <c r="C59" s="198" t="s">
        <v>80</v>
      </c>
      <c r="D59" s="201" t="s">
        <v>81</v>
      </c>
      <c r="E59" s="201">
        <v>110</v>
      </c>
      <c r="F59" s="204"/>
      <c r="G59" s="210">
        <f>G61</f>
        <v>2272422.17</v>
      </c>
      <c r="H59" s="195">
        <f t="shared" ref="H59:I59" si="21">H61</f>
        <v>0</v>
      </c>
      <c r="I59" s="195">
        <f t="shared" si="21"/>
        <v>0</v>
      </c>
    </row>
    <row r="60" spans="1:9" ht="15" thickBot="1" x14ac:dyDescent="0.35">
      <c r="A60" s="215"/>
      <c r="B60" s="65"/>
      <c r="C60" s="200"/>
      <c r="D60" s="203"/>
      <c r="E60" s="203"/>
      <c r="F60" s="206"/>
      <c r="G60" s="211"/>
      <c r="H60" s="196"/>
      <c r="I60" s="196"/>
    </row>
    <row r="61" spans="1:9" ht="54" thickBot="1" x14ac:dyDescent="0.35">
      <c r="A61" s="18" t="s">
        <v>68</v>
      </c>
      <c r="B61" s="65"/>
      <c r="C61" s="20" t="s">
        <v>80</v>
      </c>
      <c r="D61" s="20" t="s">
        <v>81</v>
      </c>
      <c r="E61" s="20">
        <v>110</v>
      </c>
      <c r="F61" s="21">
        <v>200</v>
      </c>
      <c r="G61" s="22">
        <f>1110394+172895+678800.17+310333</f>
        <v>2272422.17</v>
      </c>
      <c r="H61" s="23">
        <v>0</v>
      </c>
      <c r="I61" s="23">
        <v>0</v>
      </c>
    </row>
    <row r="62" spans="1:9" ht="67.2" thickBot="1" x14ac:dyDescent="0.35">
      <c r="A62" s="18" t="s">
        <v>70</v>
      </c>
      <c r="B62" s="65"/>
      <c r="C62" s="20" t="s">
        <v>80</v>
      </c>
      <c r="D62" s="20" t="s">
        <v>81</v>
      </c>
      <c r="E62" s="20">
        <v>990</v>
      </c>
      <c r="F62" s="21"/>
      <c r="G62" s="27">
        <f>G63+G64</f>
        <v>178751</v>
      </c>
      <c r="H62" s="28">
        <f t="shared" ref="H62:I62" si="22">H63+H64</f>
        <v>15000</v>
      </c>
      <c r="I62" s="28">
        <f t="shared" si="22"/>
        <v>15000</v>
      </c>
    </row>
    <row r="63" spans="1:9" ht="53.4" thickBot="1" x14ac:dyDescent="0.35">
      <c r="A63" s="19" t="s">
        <v>68</v>
      </c>
      <c r="B63" s="65"/>
      <c r="C63" s="20" t="s">
        <v>80</v>
      </c>
      <c r="D63" s="20" t="s">
        <v>81</v>
      </c>
      <c r="E63" s="20">
        <v>990</v>
      </c>
      <c r="F63" s="21">
        <v>200</v>
      </c>
      <c r="G63" s="22">
        <v>168312</v>
      </c>
      <c r="H63" s="23">
        <v>0</v>
      </c>
      <c r="I63" s="23">
        <v>0</v>
      </c>
    </row>
    <row r="64" spans="1:9" ht="15" thickBot="1" x14ac:dyDescent="0.35">
      <c r="A64" s="29" t="s">
        <v>69</v>
      </c>
      <c r="B64" s="65"/>
      <c r="C64" s="25" t="s">
        <v>80</v>
      </c>
      <c r="D64" s="25" t="s">
        <v>81</v>
      </c>
      <c r="E64" s="25">
        <v>990</v>
      </c>
      <c r="F64" s="26">
        <v>800</v>
      </c>
      <c r="G64" s="27">
        <v>10439</v>
      </c>
      <c r="H64" s="28">
        <v>15000</v>
      </c>
      <c r="I64" s="28">
        <v>15000</v>
      </c>
    </row>
    <row r="65" spans="1:9" ht="15" thickBot="1" x14ac:dyDescent="0.35">
      <c r="A65" s="30" t="s">
        <v>27</v>
      </c>
      <c r="B65" s="65"/>
      <c r="C65" s="25" t="s">
        <v>84</v>
      </c>
      <c r="D65" s="25" t="s">
        <v>78</v>
      </c>
      <c r="E65" s="25"/>
      <c r="F65" s="26"/>
      <c r="G65" s="27">
        <f>G66</f>
        <v>91000</v>
      </c>
      <c r="H65" s="28">
        <f t="shared" ref="H65:I66" si="23">H66</f>
        <v>0</v>
      </c>
      <c r="I65" s="28">
        <f t="shared" si="23"/>
        <v>0</v>
      </c>
    </row>
    <row r="66" spans="1:9" ht="40.799999999999997" thickBot="1" x14ac:dyDescent="0.35">
      <c r="A66" s="64" t="s">
        <v>31</v>
      </c>
      <c r="B66" s="65"/>
      <c r="C66" s="25" t="s">
        <v>84</v>
      </c>
      <c r="D66" s="25" t="s">
        <v>84</v>
      </c>
      <c r="E66" s="25"/>
      <c r="F66" s="26"/>
      <c r="G66" s="27">
        <f>G67</f>
        <v>91000</v>
      </c>
      <c r="H66" s="28">
        <f t="shared" si="23"/>
        <v>0</v>
      </c>
      <c r="I66" s="28">
        <f t="shared" si="23"/>
        <v>0</v>
      </c>
    </row>
    <row r="67" spans="1:9" ht="14.4" customHeight="1" x14ac:dyDescent="0.3">
      <c r="A67" s="215" t="s">
        <v>75</v>
      </c>
      <c r="B67" s="65"/>
      <c r="C67" s="198" t="s">
        <v>84</v>
      </c>
      <c r="D67" s="201" t="s">
        <v>84</v>
      </c>
      <c r="E67" s="201">
        <v>110</v>
      </c>
      <c r="F67" s="204"/>
      <c r="G67" s="210">
        <f>G69+G70</f>
        <v>91000</v>
      </c>
      <c r="H67" s="195">
        <f t="shared" ref="H67:I67" si="24">H69+H70</f>
        <v>0</v>
      </c>
      <c r="I67" s="195">
        <f t="shared" si="24"/>
        <v>0</v>
      </c>
    </row>
    <row r="68" spans="1:9" ht="15" thickBot="1" x14ac:dyDescent="0.35">
      <c r="A68" s="215"/>
      <c r="B68" s="65"/>
      <c r="C68" s="200"/>
      <c r="D68" s="203"/>
      <c r="E68" s="203"/>
      <c r="F68" s="206"/>
      <c r="G68" s="211"/>
      <c r="H68" s="196"/>
      <c r="I68" s="196"/>
    </row>
    <row r="69" spans="1:9" ht="159.6" thickBot="1" x14ac:dyDescent="0.35">
      <c r="A69" s="18" t="s">
        <v>67</v>
      </c>
      <c r="B69" s="65"/>
      <c r="C69" s="20" t="s">
        <v>84</v>
      </c>
      <c r="D69" s="20" t="s">
        <v>84</v>
      </c>
      <c r="E69" s="20">
        <v>110</v>
      </c>
      <c r="F69" s="21">
        <v>100</v>
      </c>
      <c r="G69" s="22">
        <v>0</v>
      </c>
      <c r="H69" s="23">
        <v>0</v>
      </c>
      <c r="I69" s="23">
        <v>0</v>
      </c>
    </row>
    <row r="70" spans="1:9" ht="54" thickBot="1" x14ac:dyDescent="0.35">
      <c r="A70" s="18" t="s">
        <v>68</v>
      </c>
      <c r="B70" s="65"/>
      <c r="C70" s="20" t="s">
        <v>84</v>
      </c>
      <c r="D70" s="20" t="s">
        <v>84</v>
      </c>
      <c r="E70" s="20">
        <v>110</v>
      </c>
      <c r="F70" s="21">
        <v>200</v>
      </c>
      <c r="G70" s="22">
        <v>91000</v>
      </c>
      <c r="H70" s="23">
        <v>0</v>
      </c>
      <c r="I70" s="23">
        <v>0</v>
      </c>
    </row>
    <row r="71" spans="1:9" ht="15" thickBot="1" x14ac:dyDescent="0.35">
      <c r="A71" s="30" t="s">
        <v>72</v>
      </c>
      <c r="B71" s="65"/>
      <c r="C71" s="25" t="s">
        <v>85</v>
      </c>
      <c r="D71" s="25" t="s">
        <v>78</v>
      </c>
      <c r="E71" s="25"/>
      <c r="F71" s="26"/>
      <c r="G71" s="27">
        <f>G72+G77</f>
        <v>6321218</v>
      </c>
      <c r="H71" s="28">
        <f t="shared" ref="H71:I71" si="25">H72+H77</f>
        <v>0</v>
      </c>
      <c r="I71" s="28">
        <f t="shared" si="25"/>
        <v>0</v>
      </c>
    </row>
    <row r="72" spans="1:9" ht="15" thickBot="1" x14ac:dyDescent="0.35">
      <c r="A72" s="30" t="s">
        <v>73</v>
      </c>
      <c r="B72" s="65"/>
      <c r="C72" s="25" t="s">
        <v>85</v>
      </c>
      <c r="D72" s="25" t="s">
        <v>86</v>
      </c>
      <c r="E72" s="25"/>
      <c r="F72" s="26"/>
      <c r="G72" s="27">
        <f>G73</f>
        <v>4936473</v>
      </c>
      <c r="H72" s="28">
        <f t="shared" ref="H72:I72" si="26">H73</f>
        <v>0</v>
      </c>
      <c r="I72" s="28">
        <f t="shared" si="26"/>
        <v>0</v>
      </c>
    </row>
    <row r="73" spans="1:9" ht="14.4" customHeight="1" x14ac:dyDescent="0.3">
      <c r="A73" s="215" t="s">
        <v>75</v>
      </c>
      <c r="B73" s="65"/>
      <c r="C73" s="198" t="s">
        <v>85</v>
      </c>
      <c r="D73" s="201" t="s">
        <v>86</v>
      </c>
      <c r="E73" s="201">
        <v>110</v>
      </c>
      <c r="F73" s="204"/>
      <c r="G73" s="210">
        <f>G75+G76</f>
        <v>4936473</v>
      </c>
      <c r="H73" s="195">
        <f t="shared" ref="H73:I73" si="27">H75+H76</f>
        <v>0</v>
      </c>
      <c r="I73" s="195">
        <f t="shared" si="27"/>
        <v>0</v>
      </c>
    </row>
    <row r="74" spans="1:9" ht="15" thickBot="1" x14ac:dyDescent="0.35">
      <c r="A74" s="215"/>
      <c r="B74" s="65"/>
      <c r="C74" s="200"/>
      <c r="D74" s="203"/>
      <c r="E74" s="203"/>
      <c r="F74" s="206"/>
      <c r="G74" s="211"/>
      <c r="H74" s="196"/>
      <c r="I74" s="196"/>
    </row>
    <row r="75" spans="1:9" ht="54" thickBot="1" x14ac:dyDescent="0.35">
      <c r="A75" s="18" t="s">
        <v>68</v>
      </c>
      <c r="B75" s="65"/>
      <c r="C75" s="20" t="s">
        <v>85</v>
      </c>
      <c r="D75" s="20" t="s">
        <v>86</v>
      </c>
      <c r="E75" s="20">
        <v>110</v>
      </c>
      <c r="F75" s="21">
        <v>200</v>
      </c>
      <c r="G75" s="22">
        <v>1098062</v>
      </c>
      <c r="H75" s="23">
        <v>0</v>
      </c>
      <c r="I75" s="23">
        <v>0</v>
      </c>
    </row>
    <row r="76" spans="1:9" ht="27.6" thickBot="1" x14ac:dyDescent="0.35">
      <c r="A76" s="18" t="s">
        <v>71</v>
      </c>
      <c r="B76" s="65"/>
      <c r="C76" s="20" t="s">
        <v>85</v>
      </c>
      <c r="D76" s="20" t="s">
        <v>86</v>
      </c>
      <c r="E76" s="20">
        <v>110</v>
      </c>
      <c r="F76" s="21">
        <v>500</v>
      </c>
      <c r="G76" s="22">
        <f>3113794+724617</f>
        <v>3838411</v>
      </c>
      <c r="H76" s="23">
        <v>0</v>
      </c>
      <c r="I76" s="23">
        <v>0</v>
      </c>
    </row>
    <row r="77" spans="1:9" ht="40.799999999999997" thickBot="1" x14ac:dyDescent="0.35">
      <c r="A77" s="18" t="s">
        <v>36</v>
      </c>
      <c r="B77" s="65"/>
      <c r="C77" s="25" t="s">
        <v>85</v>
      </c>
      <c r="D77" s="25" t="s">
        <v>77</v>
      </c>
      <c r="E77" s="25"/>
      <c r="F77" s="26"/>
      <c r="G77" s="27">
        <f>G78</f>
        <v>1384745</v>
      </c>
      <c r="H77" s="28">
        <f t="shared" ref="H77:I77" si="28">H78</f>
        <v>0</v>
      </c>
      <c r="I77" s="28">
        <f t="shared" si="28"/>
        <v>0</v>
      </c>
    </row>
    <row r="78" spans="1:9" ht="14.4" customHeight="1" x14ac:dyDescent="0.3">
      <c r="A78" s="215" t="s">
        <v>87</v>
      </c>
      <c r="B78" s="65"/>
      <c r="C78" s="198" t="s">
        <v>85</v>
      </c>
      <c r="D78" s="201" t="s">
        <v>77</v>
      </c>
      <c r="E78" s="201">
        <v>110</v>
      </c>
      <c r="F78" s="204"/>
      <c r="G78" s="210">
        <f>G80</f>
        <v>1384745</v>
      </c>
      <c r="H78" s="195">
        <v>0</v>
      </c>
      <c r="I78" s="195">
        <v>0</v>
      </c>
    </row>
    <row r="79" spans="1:9" ht="15" thickBot="1" x14ac:dyDescent="0.35">
      <c r="A79" s="215"/>
      <c r="B79" s="65"/>
      <c r="C79" s="200"/>
      <c r="D79" s="203"/>
      <c r="E79" s="203"/>
      <c r="F79" s="206"/>
      <c r="G79" s="211"/>
      <c r="H79" s="196"/>
      <c r="I79" s="196"/>
    </row>
    <row r="80" spans="1:9" ht="27.6" thickBot="1" x14ac:dyDescent="0.35">
      <c r="A80" s="18" t="s">
        <v>71</v>
      </c>
      <c r="B80" s="65"/>
      <c r="C80" s="20" t="s">
        <v>85</v>
      </c>
      <c r="D80" s="20" t="s">
        <v>77</v>
      </c>
      <c r="E80" s="20">
        <v>110</v>
      </c>
      <c r="F80" s="21">
        <v>500</v>
      </c>
      <c r="G80" s="22">
        <f>1024062+360683</f>
        <v>1384745</v>
      </c>
      <c r="H80" s="23">
        <v>0</v>
      </c>
      <c r="I80" s="23">
        <v>0</v>
      </c>
    </row>
    <row r="81" spans="1:9" ht="15" thickBot="1" x14ac:dyDescent="0.35">
      <c r="A81" s="18" t="s">
        <v>37</v>
      </c>
      <c r="B81" s="65"/>
      <c r="C81" s="25">
        <v>10</v>
      </c>
      <c r="D81" s="25" t="s">
        <v>78</v>
      </c>
      <c r="E81" s="25"/>
      <c r="F81" s="26"/>
      <c r="G81" s="27">
        <f>G82</f>
        <v>161137.68</v>
      </c>
      <c r="H81" s="28">
        <f t="shared" ref="H81:I81" si="29">H82</f>
        <v>6000</v>
      </c>
      <c r="I81" s="28">
        <f t="shared" si="29"/>
        <v>6000</v>
      </c>
    </row>
    <row r="82" spans="1:9" ht="27.6" thickBot="1" x14ac:dyDescent="0.35">
      <c r="A82" s="64" t="s">
        <v>38</v>
      </c>
      <c r="B82" s="65"/>
      <c r="C82" s="25">
        <v>10</v>
      </c>
      <c r="D82" s="25" t="s">
        <v>86</v>
      </c>
      <c r="E82" s="25"/>
      <c r="F82" s="26"/>
      <c r="G82" s="27">
        <f>G83</f>
        <v>161137.68</v>
      </c>
      <c r="H82" s="28">
        <f>H83</f>
        <v>6000</v>
      </c>
      <c r="I82" s="28">
        <f>I83</f>
        <v>6000</v>
      </c>
    </row>
    <row r="83" spans="1:9" ht="93.6" thickBot="1" x14ac:dyDescent="0.35">
      <c r="A83" s="64" t="s">
        <v>70</v>
      </c>
      <c r="B83" s="65"/>
      <c r="C83" s="20">
        <v>10</v>
      </c>
      <c r="D83" s="20" t="s">
        <v>86</v>
      </c>
      <c r="E83" s="20">
        <v>990</v>
      </c>
      <c r="F83" s="21"/>
      <c r="G83" s="27">
        <f>G84+G85</f>
        <v>161137.68</v>
      </c>
      <c r="H83" s="28">
        <f t="shared" ref="H83:I83" si="30">H84+H85</f>
        <v>6000</v>
      </c>
      <c r="I83" s="28">
        <f t="shared" si="30"/>
        <v>6000</v>
      </c>
    </row>
    <row r="84" spans="1:9" ht="40.200000000000003" thickBot="1" x14ac:dyDescent="0.35">
      <c r="A84" s="19" t="s">
        <v>74</v>
      </c>
      <c r="B84" s="65"/>
      <c r="C84" s="20">
        <v>10</v>
      </c>
      <c r="D84" s="20" t="s">
        <v>86</v>
      </c>
      <c r="E84" s="20">
        <v>990</v>
      </c>
      <c r="F84" s="21">
        <v>300</v>
      </c>
      <c r="G84" s="22">
        <v>6000</v>
      </c>
      <c r="H84" s="23">
        <v>6000</v>
      </c>
      <c r="I84" s="23">
        <v>6000</v>
      </c>
    </row>
    <row r="85" spans="1:9" ht="27" thickBot="1" x14ac:dyDescent="0.35">
      <c r="A85" s="19" t="s">
        <v>71</v>
      </c>
      <c r="B85" s="65"/>
      <c r="C85" s="20">
        <v>10</v>
      </c>
      <c r="D85" s="20" t="s">
        <v>77</v>
      </c>
      <c r="E85" s="20">
        <v>990</v>
      </c>
      <c r="F85" s="21">
        <v>500</v>
      </c>
      <c r="G85" s="22">
        <f>167400-12262.32</f>
        <v>155137.68</v>
      </c>
      <c r="H85" s="23">
        <v>0</v>
      </c>
      <c r="I85" s="23">
        <v>0</v>
      </c>
    </row>
    <row r="86" spans="1:9" ht="15" thickBot="1" x14ac:dyDescent="0.35">
      <c r="A86" s="30" t="s">
        <v>39</v>
      </c>
      <c r="B86" s="65"/>
      <c r="C86" s="32">
        <v>11</v>
      </c>
      <c r="D86" s="32" t="s">
        <v>78</v>
      </c>
      <c r="E86" s="32"/>
      <c r="F86" s="33"/>
      <c r="G86" s="34">
        <f>G87</f>
        <v>47269</v>
      </c>
      <c r="H86" s="35">
        <f t="shared" ref="H86:I86" si="31">H87</f>
        <v>0</v>
      </c>
      <c r="I86" s="35">
        <f t="shared" si="31"/>
        <v>0</v>
      </c>
    </row>
    <row r="87" spans="1:9" ht="15" thickBot="1" x14ac:dyDescent="0.35">
      <c r="A87" s="30" t="s">
        <v>40</v>
      </c>
      <c r="B87" s="65"/>
      <c r="C87" s="32">
        <v>11</v>
      </c>
      <c r="D87" s="32" t="s">
        <v>88</v>
      </c>
      <c r="E87" s="32"/>
      <c r="F87" s="33"/>
      <c r="G87" s="34">
        <f>G88+G92</f>
        <v>47269</v>
      </c>
      <c r="H87" s="35">
        <f t="shared" ref="H87:I87" si="32">H88+H92</f>
        <v>0</v>
      </c>
      <c r="I87" s="35">
        <f t="shared" si="32"/>
        <v>0</v>
      </c>
    </row>
    <row r="88" spans="1:9" ht="14.4" customHeight="1" x14ac:dyDescent="0.3">
      <c r="A88" s="193" t="s">
        <v>75</v>
      </c>
      <c r="B88" s="65"/>
      <c r="C88" s="216">
        <v>11</v>
      </c>
      <c r="D88" s="218" t="s">
        <v>88</v>
      </c>
      <c r="E88" s="218">
        <v>110</v>
      </c>
      <c r="F88" s="220"/>
      <c r="G88" s="207">
        <f>G90+G91</f>
        <v>32333</v>
      </c>
      <c r="H88" s="212">
        <f t="shared" ref="H88:I88" si="33">H90+H91</f>
        <v>0</v>
      </c>
      <c r="I88" s="212">
        <f t="shared" si="33"/>
        <v>0</v>
      </c>
    </row>
    <row r="89" spans="1:9" ht="15" thickBot="1" x14ac:dyDescent="0.35">
      <c r="A89" s="193"/>
      <c r="B89" s="65"/>
      <c r="C89" s="217"/>
      <c r="D89" s="219"/>
      <c r="E89" s="219"/>
      <c r="F89" s="221"/>
      <c r="G89" s="209"/>
      <c r="H89" s="213"/>
      <c r="I89" s="213"/>
    </row>
    <row r="90" spans="1:9" ht="159.6" thickBot="1" x14ac:dyDescent="0.35">
      <c r="A90" s="18" t="s">
        <v>67</v>
      </c>
      <c r="B90" s="65"/>
      <c r="C90" s="36">
        <v>11</v>
      </c>
      <c r="D90" s="36" t="s">
        <v>88</v>
      </c>
      <c r="E90" s="36">
        <v>110</v>
      </c>
      <c r="F90" s="37">
        <v>100</v>
      </c>
      <c r="G90" s="38">
        <v>30900</v>
      </c>
      <c r="H90" s="39">
        <v>0</v>
      </c>
      <c r="I90" s="40">
        <v>0</v>
      </c>
    </row>
    <row r="91" spans="1:9" ht="54" thickBot="1" x14ac:dyDescent="0.35">
      <c r="A91" s="18" t="s">
        <v>68</v>
      </c>
      <c r="B91" s="65"/>
      <c r="C91" s="36">
        <v>11</v>
      </c>
      <c r="D91" s="36" t="s">
        <v>88</v>
      </c>
      <c r="E91" s="36">
        <v>110</v>
      </c>
      <c r="F91" s="37">
        <v>200</v>
      </c>
      <c r="G91" s="41">
        <v>1433</v>
      </c>
      <c r="H91" s="42">
        <v>0</v>
      </c>
      <c r="I91" s="43">
        <v>0</v>
      </c>
    </row>
    <row r="92" spans="1:9" ht="67.2" thickBot="1" x14ac:dyDescent="0.35">
      <c r="A92" s="18" t="s">
        <v>70</v>
      </c>
      <c r="B92" s="65"/>
      <c r="C92" s="36">
        <v>11</v>
      </c>
      <c r="D92" s="36" t="s">
        <v>88</v>
      </c>
      <c r="E92" s="36">
        <v>990</v>
      </c>
      <c r="F92" s="44"/>
      <c r="G92" s="45">
        <f>G93</f>
        <v>14936</v>
      </c>
      <c r="H92" s="46">
        <f t="shared" ref="H92" si="34">H93</f>
        <v>0</v>
      </c>
      <c r="I92" s="46">
        <v>0</v>
      </c>
    </row>
    <row r="93" spans="1:9" ht="27" thickBot="1" x14ac:dyDescent="0.35">
      <c r="A93" s="19" t="s">
        <v>69</v>
      </c>
      <c r="B93" s="65"/>
      <c r="C93" s="36">
        <v>11</v>
      </c>
      <c r="D93" s="36" t="s">
        <v>88</v>
      </c>
      <c r="E93" s="36">
        <v>990</v>
      </c>
      <c r="F93" s="44">
        <v>800</v>
      </c>
      <c r="G93" s="47">
        <v>14936</v>
      </c>
      <c r="H93" s="39">
        <v>0</v>
      </c>
      <c r="I93" s="48">
        <v>0</v>
      </c>
    </row>
    <row r="94" spans="1:9" ht="27.6" thickBot="1" x14ac:dyDescent="0.35">
      <c r="A94" s="64" t="s">
        <v>41</v>
      </c>
      <c r="B94" s="65"/>
      <c r="C94" s="32">
        <v>12</v>
      </c>
      <c r="D94" s="32" t="s">
        <v>78</v>
      </c>
      <c r="E94" s="32"/>
      <c r="F94" s="49"/>
      <c r="G94" s="45">
        <f>G95</f>
        <v>120000</v>
      </c>
      <c r="H94" s="46">
        <f t="shared" ref="H94:I94" si="35">H95</f>
        <v>0</v>
      </c>
      <c r="I94" s="46">
        <f t="shared" si="35"/>
        <v>0</v>
      </c>
    </row>
    <row r="95" spans="1:9" ht="54" thickBot="1" x14ac:dyDescent="0.35">
      <c r="A95" s="64" t="s">
        <v>42</v>
      </c>
      <c r="B95" s="65"/>
      <c r="C95" s="32">
        <v>12</v>
      </c>
      <c r="D95" s="32" t="s">
        <v>77</v>
      </c>
      <c r="E95" s="32"/>
      <c r="F95" s="49"/>
      <c r="G95" s="45">
        <f>G97</f>
        <v>120000</v>
      </c>
      <c r="H95" s="46">
        <f t="shared" ref="H95:I95" si="36">H97</f>
        <v>0</v>
      </c>
      <c r="I95" s="46">
        <f t="shared" si="36"/>
        <v>0</v>
      </c>
    </row>
    <row r="96" spans="1:9" ht="67.2" thickBot="1" x14ac:dyDescent="0.35">
      <c r="A96" s="18" t="s">
        <v>70</v>
      </c>
      <c r="B96" s="65"/>
      <c r="C96" s="36">
        <v>12</v>
      </c>
      <c r="D96" s="36" t="s">
        <v>77</v>
      </c>
      <c r="E96" s="36">
        <v>990</v>
      </c>
      <c r="F96" s="37"/>
      <c r="G96" s="50">
        <v>120000</v>
      </c>
      <c r="H96" s="51">
        <v>0</v>
      </c>
      <c r="I96" s="35">
        <v>0</v>
      </c>
    </row>
    <row r="97" spans="1:9" ht="53.4" thickBot="1" x14ac:dyDescent="0.35">
      <c r="A97" s="19" t="s">
        <v>68</v>
      </c>
      <c r="B97" s="65"/>
      <c r="C97" s="36">
        <v>12</v>
      </c>
      <c r="D97" s="36" t="s">
        <v>77</v>
      </c>
      <c r="E97" s="36">
        <v>990</v>
      </c>
      <c r="F97" s="37">
        <v>200</v>
      </c>
      <c r="G97" s="38">
        <v>120000</v>
      </c>
      <c r="H97" s="39">
        <v>0</v>
      </c>
      <c r="I97" s="40">
        <v>0</v>
      </c>
    </row>
    <row r="98" spans="1:9" ht="15" thickBot="1" x14ac:dyDescent="0.35">
      <c r="A98" s="18" t="s">
        <v>59</v>
      </c>
      <c r="B98" s="65"/>
      <c r="C98" s="20"/>
      <c r="D98" s="20"/>
      <c r="E98" s="20"/>
      <c r="F98" s="21"/>
      <c r="G98" s="27">
        <f>G7+G35+G40+G45+G57+G65+G71+G81+G86+G94</f>
        <v>20607099.539999999</v>
      </c>
      <c r="H98" s="28">
        <f>H7+H35+H40+H45+H57+H65+H71+H81+H86+H94</f>
        <v>14310719</v>
      </c>
      <c r="I98" s="28">
        <f>I7+I35+I40+I45+I57+I65+I71+I81+I86+I94</f>
        <v>14520288</v>
      </c>
    </row>
  </sheetData>
  <mergeCells count="67">
    <mergeCell ref="G78:G79"/>
    <mergeCell ref="H78:H79"/>
    <mergeCell ref="I78:I79"/>
    <mergeCell ref="A88:A89"/>
    <mergeCell ref="C88:C89"/>
    <mergeCell ref="D88:D89"/>
    <mergeCell ref="E88:E89"/>
    <mergeCell ref="F88:F89"/>
    <mergeCell ref="G88:G89"/>
    <mergeCell ref="H88:H89"/>
    <mergeCell ref="I88:I89"/>
    <mergeCell ref="A78:A79"/>
    <mergeCell ref="C78:C79"/>
    <mergeCell ref="D78:D79"/>
    <mergeCell ref="E78:E79"/>
    <mergeCell ref="F78:F79"/>
    <mergeCell ref="G67:G68"/>
    <mergeCell ref="H67:H68"/>
    <mergeCell ref="I67:I68"/>
    <mergeCell ref="A73:A74"/>
    <mergeCell ref="C73:C74"/>
    <mergeCell ref="D73:D74"/>
    <mergeCell ref="E73:E74"/>
    <mergeCell ref="F73:F74"/>
    <mergeCell ref="G73:G74"/>
    <mergeCell ref="H73:H74"/>
    <mergeCell ref="I73:I74"/>
    <mergeCell ref="A67:A68"/>
    <mergeCell ref="C67:C68"/>
    <mergeCell ref="D67:D68"/>
    <mergeCell ref="E67:E68"/>
    <mergeCell ref="F67:F68"/>
    <mergeCell ref="H47:H50"/>
    <mergeCell ref="I47:I50"/>
    <mergeCell ref="A59:A60"/>
    <mergeCell ref="C59:C60"/>
    <mergeCell ref="D59:D60"/>
    <mergeCell ref="E59:E60"/>
    <mergeCell ref="F59:F60"/>
    <mergeCell ref="G59:G60"/>
    <mergeCell ref="H59:H60"/>
    <mergeCell ref="I59:I60"/>
    <mergeCell ref="F42:F43"/>
    <mergeCell ref="G42:G43"/>
    <mergeCell ref="H42:H43"/>
    <mergeCell ref="I42:I43"/>
    <mergeCell ref="A12:A13"/>
    <mergeCell ref="C12:C13"/>
    <mergeCell ref="D12:D13"/>
    <mergeCell ref="E12:E13"/>
    <mergeCell ref="F12:F13"/>
    <mergeCell ref="A1:I1"/>
    <mergeCell ref="A2:I2"/>
    <mergeCell ref="A3:I3"/>
    <mergeCell ref="C42:C43"/>
    <mergeCell ref="C47:C50"/>
    <mergeCell ref="D47:D50"/>
    <mergeCell ref="E47:E50"/>
    <mergeCell ref="F47:F50"/>
    <mergeCell ref="G47:G50"/>
    <mergeCell ref="A47:A50"/>
    <mergeCell ref="G12:G13"/>
    <mergeCell ref="H12:H13"/>
    <mergeCell ref="I12:I13"/>
    <mergeCell ref="A42:A43"/>
    <mergeCell ref="D42:D43"/>
    <mergeCell ref="E42:E4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19" workbookViewId="0">
      <selection activeCell="D44" sqref="D43:D44"/>
    </sheetView>
  </sheetViews>
  <sheetFormatPr defaultRowHeight="14.4" x14ac:dyDescent="0.3"/>
  <cols>
    <col min="1" max="1" width="51.33203125" customWidth="1"/>
    <col min="2" max="2" width="41.44140625" customWidth="1"/>
  </cols>
  <sheetData>
    <row r="1" spans="1:2" ht="15.6" x14ac:dyDescent="0.3">
      <c r="A1" s="258"/>
      <c r="B1" s="258"/>
    </row>
    <row r="2" spans="1:2" x14ac:dyDescent="0.3">
      <c r="A2" s="259" t="s">
        <v>129</v>
      </c>
      <c r="B2" s="259"/>
    </row>
    <row r="3" spans="1:2" x14ac:dyDescent="0.3">
      <c r="A3" s="259" t="s">
        <v>130</v>
      </c>
      <c r="B3" s="259"/>
    </row>
    <row r="4" spans="1:2" x14ac:dyDescent="0.3">
      <c r="A4" s="259" t="s">
        <v>131</v>
      </c>
      <c r="B4" s="259"/>
    </row>
    <row r="5" spans="1:2" x14ac:dyDescent="0.3">
      <c r="A5" s="259" t="s">
        <v>132</v>
      </c>
      <c r="B5" s="259"/>
    </row>
    <row r="6" spans="1:2" x14ac:dyDescent="0.3">
      <c r="A6" s="259"/>
      <c r="B6" s="259"/>
    </row>
    <row r="7" spans="1:2" x14ac:dyDescent="0.3">
      <c r="A7" s="264" t="s">
        <v>133</v>
      </c>
      <c r="B7" s="264"/>
    </row>
    <row r="8" spans="1:2" x14ac:dyDescent="0.3">
      <c r="A8" s="264" t="s">
        <v>112</v>
      </c>
      <c r="B8" s="264"/>
    </row>
    <row r="9" spans="1:2" x14ac:dyDescent="0.3">
      <c r="A9" s="264"/>
      <c r="B9" s="264"/>
    </row>
    <row r="10" spans="1:2" x14ac:dyDescent="0.3">
      <c r="A10" s="264" t="s">
        <v>134</v>
      </c>
      <c r="B10" s="264"/>
    </row>
    <row r="11" spans="1:2" x14ac:dyDescent="0.3">
      <c r="A11" s="264" t="s">
        <v>135</v>
      </c>
      <c r="B11" s="264"/>
    </row>
    <row r="12" spans="1:2" x14ac:dyDescent="0.3">
      <c r="A12" s="264"/>
      <c r="B12" s="264"/>
    </row>
    <row r="13" spans="1:2" x14ac:dyDescent="0.3">
      <c r="A13" s="264" t="s">
        <v>136</v>
      </c>
      <c r="B13" s="264"/>
    </row>
    <row r="14" spans="1:2" x14ac:dyDescent="0.3">
      <c r="A14" s="82"/>
    </row>
    <row r="15" spans="1:2" x14ac:dyDescent="0.3">
      <c r="A15" s="83" t="s">
        <v>111</v>
      </c>
    </row>
    <row r="16" spans="1:2" x14ac:dyDescent="0.3">
      <c r="A16" s="81" t="s">
        <v>112</v>
      </c>
    </row>
    <row r="17" spans="1:2" x14ac:dyDescent="0.3">
      <c r="A17" s="81" t="s">
        <v>113</v>
      </c>
    </row>
    <row r="18" spans="1:2" ht="15" thickBot="1" x14ac:dyDescent="0.35">
      <c r="A18" s="81"/>
    </row>
    <row r="19" spans="1:2" x14ac:dyDescent="0.3">
      <c r="A19" s="260" t="s">
        <v>114</v>
      </c>
      <c r="B19" s="260" t="s">
        <v>115</v>
      </c>
    </row>
    <row r="20" spans="1:2" ht="15" thickBot="1" x14ac:dyDescent="0.35">
      <c r="A20" s="261"/>
      <c r="B20" s="261"/>
    </row>
    <row r="21" spans="1:2" x14ac:dyDescent="0.3">
      <c r="A21" s="85" t="s">
        <v>116</v>
      </c>
      <c r="B21" s="87">
        <v>0</v>
      </c>
    </row>
    <row r="22" spans="1:2" x14ac:dyDescent="0.3">
      <c r="A22" s="85" t="s">
        <v>117</v>
      </c>
      <c r="B22" s="87">
        <v>0</v>
      </c>
    </row>
    <row r="23" spans="1:2" ht="15" thickBot="1" x14ac:dyDescent="0.35">
      <c r="A23" s="86" t="s">
        <v>118</v>
      </c>
      <c r="B23" s="88"/>
    </row>
    <row r="24" spans="1:2" x14ac:dyDescent="0.3">
      <c r="A24" s="85" t="s">
        <v>119</v>
      </c>
      <c r="B24" s="87">
        <v>0</v>
      </c>
    </row>
    <row r="25" spans="1:2" x14ac:dyDescent="0.3">
      <c r="A25" s="85" t="s">
        <v>117</v>
      </c>
      <c r="B25" s="87">
        <v>0</v>
      </c>
    </row>
    <row r="26" spans="1:2" ht="15" thickBot="1" x14ac:dyDescent="0.35">
      <c r="A26" s="86" t="s">
        <v>118</v>
      </c>
      <c r="B26" s="88"/>
    </row>
    <row r="27" spans="1:2" ht="26.4" x14ac:dyDescent="0.3">
      <c r="A27" s="85" t="s">
        <v>120</v>
      </c>
      <c r="B27" s="87"/>
    </row>
    <row r="28" spans="1:2" x14ac:dyDescent="0.3">
      <c r="A28" s="85" t="s">
        <v>121</v>
      </c>
      <c r="B28" s="87"/>
    </row>
    <row r="29" spans="1:2" x14ac:dyDescent="0.3">
      <c r="A29" s="85" t="s">
        <v>122</v>
      </c>
      <c r="B29" s="87">
        <v>0</v>
      </c>
    </row>
    <row r="30" spans="1:2" ht="15" thickBot="1" x14ac:dyDescent="0.35">
      <c r="A30" s="89"/>
      <c r="B30" s="84">
        <v>0</v>
      </c>
    </row>
    <row r="31" spans="1:2" x14ac:dyDescent="0.3">
      <c r="A31" s="81"/>
    </row>
    <row r="32" spans="1:2" x14ac:dyDescent="0.3">
      <c r="A32" s="81" t="s">
        <v>123</v>
      </c>
    </row>
    <row r="33" spans="1:2" ht="15" thickBot="1" x14ac:dyDescent="0.35">
      <c r="A33" s="81" t="s">
        <v>124</v>
      </c>
    </row>
    <row r="34" spans="1:2" ht="15" thickBot="1" x14ac:dyDescent="0.35">
      <c r="A34" s="90" t="s">
        <v>125</v>
      </c>
      <c r="B34" s="91" t="s">
        <v>115</v>
      </c>
    </row>
    <row r="35" spans="1:2" x14ac:dyDescent="0.3">
      <c r="A35" s="262" t="s">
        <v>126</v>
      </c>
      <c r="B35" s="87"/>
    </row>
    <row r="36" spans="1:2" ht="15" thickBot="1" x14ac:dyDescent="0.35">
      <c r="A36" s="263"/>
      <c r="B36" s="84">
        <v>0</v>
      </c>
    </row>
    <row r="37" spans="1:2" ht="37.950000000000003" customHeight="1" x14ac:dyDescent="0.3">
      <c r="A37" s="262" t="s">
        <v>127</v>
      </c>
      <c r="B37" s="87"/>
    </row>
    <row r="38" spans="1:2" ht="15" thickBot="1" x14ac:dyDescent="0.35">
      <c r="A38" s="263"/>
      <c r="B38" s="84">
        <v>0</v>
      </c>
    </row>
    <row r="39" spans="1:2" ht="40.200000000000003" thickBot="1" x14ac:dyDescent="0.35">
      <c r="A39" s="92" t="s">
        <v>128</v>
      </c>
      <c r="B39" s="150">
        <v>1606.4557600000001</v>
      </c>
    </row>
    <row r="40" spans="1:2" ht="15" thickBot="1" x14ac:dyDescent="0.35">
      <c r="A40" s="93" t="s">
        <v>59</v>
      </c>
      <c r="B40" s="84">
        <f>B39</f>
        <v>1606.4557600000001</v>
      </c>
    </row>
    <row r="41" spans="1:2" x14ac:dyDescent="0.3">
      <c r="A41" s="94"/>
    </row>
    <row r="42" spans="1:2" x14ac:dyDescent="0.3">
      <c r="A42" s="94"/>
    </row>
    <row r="43" spans="1:2" ht="26.4" x14ac:dyDescent="0.3">
      <c r="A43" s="82" t="s">
        <v>137</v>
      </c>
    </row>
    <row r="44" spans="1:2" x14ac:dyDescent="0.3">
      <c r="A44" s="83"/>
    </row>
    <row r="45" spans="1:2" x14ac:dyDescent="0.3">
      <c r="A45" s="83"/>
    </row>
    <row r="46" spans="1:2" x14ac:dyDescent="0.3">
      <c r="A46" s="83" t="s">
        <v>138</v>
      </c>
    </row>
    <row r="47" spans="1:2" x14ac:dyDescent="0.3">
      <c r="A47" s="83"/>
    </row>
  </sheetData>
  <mergeCells count="17">
    <mergeCell ref="A12:B12"/>
    <mergeCell ref="A6:B6"/>
    <mergeCell ref="A7:B7"/>
    <mergeCell ref="A8:B8"/>
    <mergeCell ref="A9:B9"/>
    <mergeCell ref="A10:B10"/>
    <mergeCell ref="A11:B11"/>
    <mergeCell ref="A19:A20"/>
    <mergeCell ref="B19:B20"/>
    <mergeCell ref="A35:A36"/>
    <mergeCell ref="A37:A38"/>
    <mergeCell ref="A13:B13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C69" sqref="C69"/>
    </sheetView>
  </sheetViews>
  <sheetFormatPr defaultRowHeight="14.4" x14ac:dyDescent="0.3"/>
  <cols>
    <col min="1" max="1" width="32.88671875" customWidth="1"/>
    <col min="2" max="2" width="26.109375" customWidth="1"/>
    <col min="3" max="3" width="23.5546875" customWidth="1"/>
    <col min="4" max="4" width="15.88671875" customWidth="1"/>
    <col min="5" max="5" width="21.33203125" customWidth="1"/>
  </cols>
  <sheetData>
    <row r="1" spans="1:5" x14ac:dyDescent="0.3">
      <c r="A1" s="265" t="s">
        <v>173</v>
      </c>
      <c r="B1" s="266"/>
      <c r="C1" s="266"/>
      <c r="D1" s="266"/>
      <c r="E1" s="267"/>
    </row>
    <row r="2" spans="1:5" x14ac:dyDescent="0.3">
      <c r="A2" s="268" t="s">
        <v>174</v>
      </c>
      <c r="B2" s="269"/>
      <c r="C2" s="269"/>
      <c r="D2" s="269"/>
      <c r="E2" s="270"/>
    </row>
    <row r="3" spans="1:5" x14ac:dyDescent="0.3">
      <c r="A3" s="271" t="s">
        <v>175</v>
      </c>
      <c r="B3" s="272"/>
      <c r="C3" s="272"/>
      <c r="D3" s="272"/>
      <c r="E3" s="273"/>
    </row>
    <row r="4" spans="1:5" ht="59.25" customHeight="1" x14ac:dyDescent="0.3">
      <c r="A4" s="274" t="s">
        <v>176</v>
      </c>
      <c r="B4" s="274"/>
      <c r="C4" s="274"/>
      <c r="D4" s="274"/>
      <c r="E4" s="274"/>
    </row>
    <row r="5" spans="1:5" x14ac:dyDescent="0.3">
      <c r="A5" s="95"/>
      <c r="B5" s="95"/>
      <c r="C5" s="95"/>
      <c r="D5" s="95"/>
      <c r="E5" s="95"/>
    </row>
    <row r="6" spans="1:5" x14ac:dyDescent="0.3">
      <c r="A6" s="96"/>
      <c r="B6" s="96"/>
      <c r="C6" s="96"/>
      <c r="D6" s="96"/>
      <c r="E6" s="97" t="s">
        <v>177</v>
      </c>
    </row>
    <row r="7" spans="1:5" x14ac:dyDescent="0.3">
      <c r="A7" s="98" t="s">
        <v>178</v>
      </c>
      <c r="B7" s="99" t="s">
        <v>179</v>
      </c>
      <c r="C7" s="100">
        <v>2024</v>
      </c>
      <c r="D7" s="100">
        <v>2025</v>
      </c>
      <c r="E7" s="100">
        <v>2026</v>
      </c>
    </row>
    <row r="8" spans="1:5" x14ac:dyDescent="0.3">
      <c r="A8" s="100">
        <v>1</v>
      </c>
      <c r="B8" s="99">
        <v>2</v>
      </c>
      <c r="C8" s="100">
        <v>3</v>
      </c>
      <c r="D8" s="100">
        <v>4</v>
      </c>
      <c r="E8" s="100">
        <v>5</v>
      </c>
    </row>
    <row r="9" spans="1:5" x14ac:dyDescent="0.3">
      <c r="A9" s="101"/>
      <c r="B9" s="102"/>
      <c r="C9" s="101"/>
      <c r="D9" s="101"/>
      <c r="E9" s="101"/>
    </row>
    <row r="10" spans="1:5" ht="24" x14ac:dyDescent="0.3">
      <c r="A10" s="103" t="s">
        <v>139</v>
      </c>
      <c r="B10" s="104" t="s">
        <v>140</v>
      </c>
      <c r="C10" s="105">
        <f>C11+C18+C23+C25+C30+C33+C37+C40</f>
        <v>10256928.129999999</v>
      </c>
      <c r="D10" s="105">
        <f t="shared" ref="D10:E10" si="0">D11+D18+D23+D25+D30+D33+D37</f>
        <v>10564719</v>
      </c>
      <c r="E10" s="105">
        <f t="shared" si="0"/>
        <v>10951388</v>
      </c>
    </row>
    <row r="11" spans="1:5" x14ac:dyDescent="0.3">
      <c r="A11" s="106" t="s">
        <v>141</v>
      </c>
      <c r="B11" s="107" t="s">
        <v>180</v>
      </c>
      <c r="C11" s="108">
        <f>C12</f>
        <v>3888278.13</v>
      </c>
      <c r="D11" s="108">
        <f>D12</f>
        <v>4489034</v>
      </c>
      <c r="E11" s="108">
        <f>E12</f>
        <v>4825703</v>
      </c>
    </row>
    <row r="12" spans="1:5" x14ac:dyDescent="0.3">
      <c r="A12" s="109" t="s">
        <v>142</v>
      </c>
      <c r="B12" s="110" t="s">
        <v>181</v>
      </c>
      <c r="C12" s="111">
        <f>C13+C14+C15+C16+C17</f>
        <v>3888278.13</v>
      </c>
      <c r="D12" s="111">
        <f>D13+D17</f>
        <v>4489034</v>
      </c>
      <c r="E12" s="111">
        <f>E13+E17</f>
        <v>4825703</v>
      </c>
    </row>
    <row r="13" spans="1:5" ht="108" x14ac:dyDescent="0.3">
      <c r="A13" s="112" t="s">
        <v>143</v>
      </c>
      <c r="B13" s="113" t="s">
        <v>182</v>
      </c>
      <c r="C13" s="114">
        <v>3686100</v>
      </c>
      <c r="D13" s="114">
        <v>4459234</v>
      </c>
      <c r="E13" s="114">
        <v>4795903</v>
      </c>
    </row>
    <row r="14" spans="1:5" s="2" customFormat="1" ht="168" x14ac:dyDescent="0.3">
      <c r="A14" s="112" t="s">
        <v>231</v>
      </c>
      <c r="B14" s="113" t="s">
        <v>232</v>
      </c>
      <c r="C14" s="114">
        <v>225</v>
      </c>
      <c r="D14" s="114"/>
      <c r="E14" s="114"/>
    </row>
    <row r="15" spans="1:5" s="2" customFormat="1" ht="102.75" customHeight="1" x14ac:dyDescent="0.3">
      <c r="A15" s="141" t="s">
        <v>235</v>
      </c>
      <c r="B15" s="142" t="s">
        <v>236</v>
      </c>
      <c r="C15" s="139">
        <v>58941</v>
      </c>
      <c r="D15" s="139"/>
      <c r="E15" s="114"/>
    </row>
    <row r="16" spans="1:5" s="2" customFormat="1" ht="158.25" customHeight="1" x14ac:dyDescent="0.3">
      <c r="A16" s="112" t="s">
        <v>233</v>
      </c>
      <c r="B16" s="140" t="s">
        <v>234</v>
      </c>
      <c r="C16" s="139">
        <v>0.13</v>
      </c>
      <c r="D16" s="139"/>
      <c r="E16" s="114"/>
    </row>
    <row r="17" spans="1:5" ht="60.6" x14ac:dyDescent="0.3">
      <c r="A17" s="112" t="s">
        <v>144</v>
      </c>
      <c r="B17" s="115" t="s">
        <v>145</v>
      </c>
      <c r="C17" s="114">
        <v>143012</v>
      </c>
      <c r="D17" s="114">
        <v>29800</v>
      </c>
      <c r="E17" s="114">
        <v>29800</v>
      </c>
    </row>
    <row r="18" spans="1:5" ht="46.8" x14ac:dyDescent="0.3">
      <c r="A18" s="116" t="s">
        <v>183</v>
      </c>
      <c r="B18" s="107" t="s">
        <v>184</v>
      </c>
      <c r="C18" s="117">
        <f>C19+C20+C21+C22</f>
        <v>656900</v>
      </c>
      <c r="D18" s="117">
        <f t="shared" ref="D18:E18" si="1">D19+D20+D21+D22</f>
        <v>643100</v>
      </c>
      <c r="E18" s="117">
        <f t="shared" si="1"/>
        <v>685000</v>
      </c>
    </row>
    <row r="19" spans="1:5" x14ac:dyDescent="0.3">
      <c r="A19" s="112" t="s">
        <v>185</v>
      </c>
      <c r="B19" s="102"/>
      <c r="C19" s="114">
        <v>340000</v>
      </c>
      <c r="D19" s="114">
        <v>334600</v>
      </c>
      <c r="E19" s="114">
        <v>356800</v>
      </c>
    </row>
    <row r="20" spans="1:5" x14ac:dyDescent="0.3">
      <c r="A20" s="112" t="s">
        <v>186</v>
      </c>
      <c r="B20" s="102"/>
      <c r="C20" s="114">
        <v>1700</v>
      </c>
      <c r="D20" s="114">
        <v>1800</v>
      </c>
      <c r="E20" s="114">
        <v>1900</v>
      </c>
    </row>
    <row r="21" spans="1:5" x14ac:dyDescent="0.3">
      <c r="A21" s="112" t="s">
        <v>187</v>
      </c>
      <c r="B21" s="102"/>
      <c r="C21" s="114">
        <v>357500</v>
      </c>
      <c r="D21" s="114">
        <v>348300</v>
      </c>
      <c r="E21" s="114">
        <v>371600</v>
      </c>
    </row>
    <row r="22" spans="1:5" x14ac:dyDescent="0.3">
      <c r="A22" s="112" t="s">
        <v>188</v>
      </c>
      <c r="B22" s="102"/>
      <c r="C22" s="114">
        <v>-42300</v>
      </c>
      <c r="D22" s="114">
        <v>-41600</v>
      </c>
      <c r="E22" s="114">
        <v>-45300</v>
      </c>
    </row>
    <row r="23" spans="1:5" x14ac:dyDescent="0.3">
      <c r="A23" s="106" t="s">
        <v>146</v>
      </c>
      <c r="B23" s="107" t="s">
        <v>189</v>
      </c>
      <c r="C23" s="117">
        <f>C24</f>
        <v>1958038</v>
      </c>
      <c r="D23" s="117">
        <f>D24</f>
        <v>1623400</v>
      </c>
      <c r="E23" s="117">
        <f>E24</f>
        <v>1631500</v>
      </c>
    </row>
    <row r="24" spans="1:5" ht="24.6" x14ac:dyDescent="0.3">
      <c r="A24" s="109" t="s">
        <v>147</v>
      </c>
      <c r="B24" s="110" t="s">
        <v>148</v>
      </c>
      <c r="C24" s="118">
        <v>1958038</v>
      </c>
      <c r="D24" s="118">
        <v>1623400</v>
      </c>
      <c r="E24" s="118">
        <v>1631500</v>
      </c>
    </row>
    <row r="25" spans="1:5" x14ac:dyDescent="0.3">
      <c r="A25" s="106" t="s">
        <v>149</v>
      </c>
      <c r="B25" s="107" t="s">
        <v>190</v>
      </c>
      <c r="C25" s="117">
        <f>C26+C27</f>
        <v>2479416</v>
      </c>
      <c r="D25" s="117">
        <f>D26+D27</f>
        <v>2675000</v>
      </c>
      <c r="E25" s="117">
        <f>E26+E27</f>
        <v>2675000</v>
      </c>
    </row>
    <row r="26" spans="1:5" ht="60.6" x14ac:dyDescent="0.3">
      <c r="A26" s="112" t="s">
        <v>150</v>
      </c>
      <c r="B26" s="115" t="s">
        <v>191</v>
      </c>
      <c r="C26" s="114">
        <v>100000</v>
      </c>
      <c r="D26" s="114">
        <v>100000</v>
      </c>
      <c r="E26" s="114">
        <v>100000</v>
      </c>
    </row>
    <row r="27" spans="1:5" x14ac:dyDescent="0.3">
      <c r="A27" s="119" t="s">
        <v>192</v>
      </c>
      <c r="B27" s="120" t="s">
        <v>151</v>
      </c>
      <c r="C27" s="121">
        <f>C28+C29</f>
        <v>2379416</v>
      </c>
      <c r="D27" s="121">
        <f t="shared" ref="D27:E27" si="2">D28+D29</f>
        <v>2575000</v>
      </c>
      <c r="E27" s="121">
        <f t="shared" si="2"/>
        <v>2575000</v>
      </c>
    </row>
    <row r="28" spans="1:5" x14ac:dyDescent="0.3">
      <c r="A28" s="98" t="s">
        <v>152</v>
      </c>
      <c r="B28" s="115"/>
      <c r="C28" s="114">
        <v>1668416</v>
      </c>
      <c r="D28" s="114">
        <v>1894000</v>
      </c>
      <c r="E28" s="114">
        <v>1894000</v>
      </c>
    </row>
    <row r="29" spans="1:5" x14ac:dyDescent="0.3">
      <c r="A29" s="98" t="s">
        <v>153</v>
      </c>
      <c r="B29" s="115"/>
      <c r="C29" s="114">
        <v>711000</v>
      </c>
      <c r="D29" s="114">
        <v>681000</v>
      </c>
      <c r="E29" s="114">
        <v>681000</v>
      </c>
    </row>
    <row r="30" spans="1:5" x14ac:dyDescent="0.3">
      <c r="A30" s="106" t="s">
        <v>193</v>
      </c>
      <c r="B30" s="107" t="s">
        <v>194</v>
      </c>
      <c r="C30" s="117">
        <f>C32</f>
        <v>1600</v>
      </c>
      <c r="D30" s="117">
        <f t="shared" ref="D30:E30" si="3">D32</f>
        <v>1500</v>
      </c>
      <c r="E30" s="117">
        <f t="shared" si="3"/>
        <v>1500</v>
      </c>
    </row>
    <row r="31" spans="1:5" x14ac:dyDescent="0.3">
      <c r="A31" s="109" t="s">
        <v>154</v>
      </c>
      <c r="B31" s="110"/>
      <c r="C31" s="118">
        <f>C32</f>
        <v>1600</v>
      </c>
      <c r="D31" s="118">
        <f t="shared" ref="D31:E31" si="4">D32</f>
        <v>1500</v>
      </c>
      <c r="E31" s="118">
        <f t="shared" si="4"/>
        <v>1500</v>
      </c>
    </row>
    <row r="32" spans="1:5" x14ac:dyDescent="0.3">
      <c r="A32" s="98" t="s">
        <v>195</v>
      </c>
      <c r="B32" s="115"/>
      <c r="C32" s="114">
        <v>1600</v>
      </c>
      <c r="D32" s="114">
        <v>1500</v>
      </c>
      <c r="E32" s="114">
        <v>1500</v>
      </c>
    </row>
    <row r="33" spans="1:5" ht="46.8" x14ac:dyDescent="0.3">
      <c r="A33" s="116" t="s">
        <v>155</v>
      </c>
      <c r="B33" s="107" t="s">
        <v>196</v>
      </c>
      <c r="C33" s="117">
        <f>C34</f>
        <v>1183551</v>
      </c>
      <c r="D33" s="117">
        <f t="shared" ref="C33:E35" si="5">D34</f>
        <v>1132585</v>
      </c>
      <c r="E33" s="117">
        <f t="shared" si="5"/>
        <v>1132585</v>
      </c>
    </row>
    <row r="34" spans="1:5" ht="132.6" x14ac:dyDescent="0.3">
      <c r="A34" s="122" t="s">
        <v>156</v>
      </c>
      <c r="B34" s="123" t="s">
        <v>197</v>
      </c>
      <c r="C34" s="118">
        <f t="shared" si="5"/>
        <v>1183551</v>
      </c>
      <c r="D34" s="118">
        <f t="shared" si="5"/>
        <v>1132585</v>
      </c>
      <c r="E34" s="118">
        <f t="shared" si="5"/>
        <v>1132585</v>
      </c>
    </row>
    <row r="35" spans="1:5" ht="120.6" x14ac:dyDescent="0.3">
      <c r="A35" s="122" t="s">
        <v>198</v>
      </c>
      <c r="B35" s="123" t="s">
        <v>199</v>
      </c>
      <c r="C35" s="118">
        <f t="shared" si="5"/>
        <v>1183551</v>
      </c>
      <c r="D35" s="118">
        <f t="shared" si="5"/>
        <v>1132585</v>
      </c>
      <c r="E35" s="118">
        <f t="shared" si="5"/>
        <v>1132585</v>
      </c>
    </row>
    <row r="36" spans="1:5" ht="108.6" x14ac:dyDescent="0.3">
      <c r="A36" s="112" t="s">
        <v>200</v>
      </c>
      <c r="B36" s="115" t="s">
        <v>201</v>
      </c>
      <c r="C36" s="114">
        <v>1183551</v>
      </c>
      <c r="D36" s="114">
        <v>1132585</v>
      </c>
      <c r="E36" s="114">
        <v>1132585</v>
      </c>
    </row>
    <row r="37" spans="1:5" ht="35.4" x14ac:dyDescent="0.3">
      <c r="A37" s="116" t="s">
        <v>157</v>
      </c>
      <c r="B37" s="107" t="s">
        <v>202</v>
      </c>
      <c r="C37" s="117">
        <f>C38</f>
        <v>410</v>
      </c>
      <c r="D37" s="117">
        <f>D38</f>
        <v>100</v>
      </c>
      <c r="E37" s="117">
        <f>E38</f>
        <v>100</v>
      </c>
    </row>
    <row r="38" spans="1:5" ht="24.6" x14ac:dyDescent="0.3">
      <c r="A38" s="122" t="s">
        <v>158</v>
      </c>
      <c r="B38" s="110" t="s">
        <v>159</v>
      </c>
      <c r="C38" s="111">
        <f>C39</f>
        <v>410</v>
      </c>
      <c r="D38" s="111">
        <f t="shared" ref="D38:E38" si="6">D39</f>
        <v>100</v>
      </c>
      <c r="E38" s="111">
        <f t="shared" si="6"/>
        <v>100</v>
      </c>
    </row>
    <row r="39" spans="1:5" ht="36.6" x14ac:dyDescent="0.3">
      <c r="A39" s="112" t="s">
        <v>203</v>
      </c>
      <c r="B39" s="151" t="s">
        <v>242</v>
      </c>
      <c r="C39" s="152">
        <v>410</v>
      </c>
      <c r="D39" s="152">
        <v>100</v>
      </c>
      <c r="E39" s="124">
        <v>100</v>
      </c>
    </row>
    <row r="40" spans="1:5" s="2" customFormat="1" ht="51.75" customHeight="1" x14ac:dyDescent="0.3">
      <c r="A40" s="112" t="s">
        <v>239</v>
      </c>
      <c r="B40" s="143" t="s">
        <v>241</v>
      </c>
      <c r="C40" s="143">
        <f>C41+C42</f>
        <v>88735</v>
      </c>
      <c r="D40" s="143"/>
      <c r="E40" s="124"/>
    </row>
    <row r="41" spans="1:5" s="2" customFormat="1" ht="96.75" customHeight="1" thickBot="1" x14ac:dyDescent="0.35">
      <c r="A41" s="148" t="s">
        <v>237</v>
      </c>
      <c r="B41" s="153" t="s">
        <v>238</v>
      </c>
      <c r="C41" s="154">
        <v>6000</v>
      </c>
      <c r="D41" s="155"/>
      <c r="E41" s="124"/>
    </row>
    <row r="42" spans="1:5" s="2" customFormat="1" ht="75.75" customHeight="1" thickBot="1" x14ac:dyDescent="0.35">
      <c r="A42" s="149" t="s">
        <v>239</v>
      </c>
      <c r="B42" s="147" t="s">
        <v>240</v>
      </c>
      <c r="C42" s="146">
        <v>82735</v>
      </c>
      <c r="D42" s="143"/>
      <c r="E42" s="124"/>
    </row>
    <row r="43" spans="1:5" ht="75.75" customHeight="1" x14ac:dyDescent="0.3">
      <c r="A43" s="125" t="s">
        <v>160</v>
      </c>
      <c r="B43" s="144" t="s">
        <v>161</v>
      </c>
      <c r="C43" s="145">
        <f>C44</f>
        <v>8704775.9900000002</v>
      </c>
      <c r="D43" s="145">
        <f t="shared" ref="D43:E43" si="7">D44</f>
        <v>3746000</v>
      </c>
      <c r="E43" s="105">
        <f t="shared" si="7"/>
        <v>3568900</v>
      </c>
    </row>
    <row r="44" spans="1:5" ht="75.75" customHeight="1" x14ac:dyDescent="0.3">
      <c r="A44" s="126" t="s">
        <v>204</v>
      </c>
      <c r="B44" s="120" t="s">
        <v>205</v>
      </c>
      <c r="C44" s="127">
        <f>C48+C53+C45</f>
        <v>8704775.9900000002</v>
      </c>
      <c r="D44" s="127">
        <f>D48+D53+D45</f>
        <v>3746000</v>
      </c>
      <c r="E44" s="127">
        <f t="shared" ref="E44" si="8">E48+E53+E45</f>
        <v>3568900</v>
      </c>
    </row>
    <row r="45" spans="1:5" ht="35.4" x14ac:dyDescent="0.3">
      <c r="A45" s="126" t="s">
        <v>206</v>
      </c>
      <c r="B45" s="120" t="s">
        <v>207</v>
      </c>
      <c r="C45" s="127">
        <f>C46+C47</f>
        <v>3259000</v>
      </c>
      <c r="D45" s="127">
        <f>D46+D47</f>
        <v>3259000</v>
      </c>
      <c r="E45" s="127">
        <f>E46</f>
        <v>3037000</v>
      </c>
    </row>
    <row r="46" spans="1:5" ht="36.6" x14ac:dyDescent="0.3">
      <c r="A46" s="112" t="s">
        <v>162</v>
      </c>
      <c r="B46" s="115" t="s">
        <v>208</v>
      </c>
      <c r="C46" s="124">
        <v>3259000</v>
      </c>
      <c r="D46" s="124">
        <v>3259000</v>
      </c>
      <c r="E46" s="124">
        <v>3037000</v>
      </c>
    </row>
    <row r="47" spans="1:5" ht="36.6" x14ac:dyDescent="0.3">
      <c r="A47" s="128" t="s">
        <v>163</v>
      </c>
      <c r="B47" s="115" t="s">
        <v>164</v>
      </c>
      <c r="C47" s="129">
        <v>0</v>
      </c>
      <c r="D47" s="124"/>
      <c r="E47" s="124"/>
    </row>
    <row r="48" spans="1:5" ht="35.4" x14ac:dyDescent="0.3">
      <c r="A48" s="116" t="s">
        <v>165</v>
      </c>
      <c r="B48" s="107" t="s">
        <v>209</v>
      </c>
      <c r="C48" s="108">
        <f>C49+C51</f>
        <v>444200</v>
      </c>
      <c r="D48" s="108">
        <f>D49+D51</f>
        <v>487000</v>
      </c>
      <c r="E48" s="108">
        <f>E49+E51</f>
        <v>531900</v>
      </c>
    </row>
    <row r="49" spans="1:5" ht="48.6" x14ac:dyDescent="0.3">
      <c r="A49" s="122" t="s">
        <v>210</v>
      </c>
      <c r="B49" s="110" t="s">
        <v>211</v>
      </c>
      <c r="C49" s="111">
        <f>C50</f>
        <v>8100</v>
      </c>
      <c r="D49" s="111">
        <f>D50</f>
        <v>7300</v>
      </c>
      <c r="E49" s="111">
        <f>E50</f>
        <v>7300</v>
      </c>
    </row>
    <row r="50" spans="1:5" ht="48.6" x14ac:dyDescent="0.3">
      <c r="A50" s="112" t="s">
        <v>167</v>
      </c>
      <c r="B50" s="115" t="s">
        <v>212</v>
      </c>
      <c r="C50" s="124">
        <v>8100</v>
      </c>
      <c r="D50" s="124">
        <v>7300</v>
      </c>
      <c r="E50" s="124">
        <v>7300</v>
      </c>
    </row>
    <row r="51" spans="1:5" ht="60.6" x14ac:dyDescent="0.3">
      <c r="A51" s="122" t="s">
        <v>213</v>
      </c>
      <c r="B51" s="110" t="s">
        <v>214</v>
      </c>
      <c r="C51" s="129">
        <v>436100</v>
      </c>
      <c r="D51" s="129">
        <f>480300-600</f>
        <v>479700</v>
      </c>
      <c r="E51" s="129">
        <f>525300-700</f>
        <v>524600</v>
      </c>
    </row>
    <row r="52" spans="1:5" ht="60.6" x14ac:dyDescent="0.3">
      <c r="A52" s="112" t="s">
        <v>166</v>
      </c>
      <c r="B52" s="115" t="s">
        <v>215</v>
      </c>
      <c r="C52" s="124"/>
      <c r="D52" s="124"/>
      <c r="E52" s="124"/>
    </row>
    <row r="53" spans="1:5" ht="24" x14ac:dyDescent="0.3">
      <c r="A53" s="116" t="s">
        <v>216</v>
      </c>
      <c r="B53" s="107" t="s">
        <v>168</v>
      </c>
      <c r="C53" s="108">
        <f>C55+C58</f>
        <v>5001575.99</v>
      </c>
      <c r="D53" s="108">
        <f>D54</f>
        <v>0</v>
      </c>
      <c r="E53" s="108">
        <f>E54</f>
        <v>0</v>
      </c>
    </row>
    <row r="54" spans="1:5" ht="36.6" x14ac:dyDescent="0.3">
      <c r="A54" s="122" t="s">
        <v>217</v>
      </c>
      <c r="B54" s="110" t="s">
        <v>218</v>
      </c>
      <c r="C54" s="111">
        <f>C53</f>
        <v>5001575.99</v>
      </c>
      <c r="D54" s="111">
        <v>0</v>
      </c>
      <c r="E54" s="111">
        <v>0</v>
      </c>
    </row>
    <row r="55" spans="1:5" ht="96.6" x14ac:dyDescent="0.3">
      <c r="A55" s="122" t="s">
        <v>169</v>
      </c>
      <c r="B55" s="110" t="s">
        <v>219</v>
      </c>
      <c r="C55" s="111">
        <f>C56+C57</f>
        <v>248312</v>
      </c>
      <c r="D55" s="111">
        <f>D56</f>
        <v>0</v>
      </c>
      <c r="E55" s="111">
        <v>0</v>
      </c>
    </row>
    <row r="56" spans="1:5" ht="24.6" x14ac:dyDescent="0.3">
      <c r="A56" s="112"/>
      <c r="B56" s="115" t="s">
        <v>220</v>
      </c>
      <c r="C56" s="129">
        <v>168312</v>
      </c>
      <c r="D56" s="124">
        <v>0</v>
      </c>
      <c r="E56" s="124">
        <v>0</v>
      </c>
    </row>
    <row r="57" spans="1:5" ht="36.6" x14ac:dyDescent="0.3">
      <c r="A57" s="112"/>
      <c r="B57" s="115" t="s">
        <v>221</v>
      </c>
      <c r="C57" s="129">
        <v>80000</v>
      </c>
      <c r="D57" s="124"/>
      <c r="E57" s="124"/>
    </row>
    <row r="58" spans="1:5" ht="36.6" x14ac:dyDescent="0.3">
      <c r="A58" s="122" t="s">
        <v>170</v>
      </c>
      <c r="B58" s="110" t="s">
        <v>222</v>
      </c>
      <c r="C58" s="111">
        <f>C59+C62+C60+C61+C63</f>
        <v>4753263.99</v>
      </c>
      <c r="D58" s="124">
        <v>0</v>
      </c>
      <c r="E58" s="124">
        <v>0</v>
      </c>
    </row>
    <row r="59" spans="1:5" x14ac:dyDescent="0.3">
      <c r="A59" s="130"/>
      <c r="B59" s="131" t="s">
        <v>223</v>
      </c>
      <c r="C59" s="129">
        <v>3000000</v>
      </c>
      <c r="D59" s="124">
        <v>0</v>
      </c>
      <c r="E59" s="124">
        <v>0</v>
      </c>
    </row>
    <row r="60" spans="1:5" x14ac:dyDescent="0.3">
      <c r="A60" s="130"/>
      <c r="B60" s="131" t="s">
        <v>224</v>
      </c>
      <c r="C60" s="129">
        <v>279300</v>
      </c>
      <c r="D60" s="124">
        <v>0</v>
      </c>
      <c r="E60" s="124">
        <v>0</v>
      </c>
    </row>
    <row r="61" spans="1:5" x14ac:dyDescent="0.3">
      <c r="A61" s="130"/>
      <c r="B61" s="131" t="s">
        <v>225</v>
      </c>
      <c r="C61" s="129">
        <v>370055</v>
      </c>
      <c r="D61" s="124">
        <v>0</v>
      </c>
      <c r="E61" s="124">
        <v>0</v>
      </c>
    </row>
    <row r="62" spans="1:5" ht="48.6" x14ac:dyDescent="0.3">
      <c r="A62" s="112"/>
      <c r="B62" s="115" t="s">
        <v>226</v>
      </c>
      <c r="C62" s="129">
        <v>407539</v>
      </c>
      <c r="D62" s="124">
        <v>0</v>
      </c>
      <c r="E62" s="124">
        <v>0</v>
      </c>
    </row>
    <row r="63" spans="1:5" ht="49.2" thickBot="1" x14ac:dyDescent="0.35">
      <c r="A63" s="98"/>
      <c r="B63" s="115" t="s">
        <v>227</v>
      </c>
      <c r="C63" s="129">
        <v>696369.99</v>
      </c>
      <c r="D63" s="124">
        <v>0</v>
      </c>
      <c r="E63" s="124">
        <v>0</v>
      </c>
    </row>
    <row r="64" spans="1:5" ht="127.2" thickBot="1" x14ac:dyDescent="0.35">
      <c r="A64" s="132" t="s">
        <v>171</v>
      </c>
      <c r="B64" s="133" t="s">
        <v>228</v>
      </c>
      <c r="C64" s="134">
        <f>C65</f>
        <v>38939.660000000003</v>
      </c>
      <c r="D64" s="135">
        <v>0</v>
      </c>
      <c r="E64" s="135">
        <v>0</v>
      </c>
    </row>
    <row r="65" spans="1:5" ht="73.2" thickBot="1" x14ac:dyDescent="0.35">
      <c r="A65" s="136" t="s">
        <v>172</v>
      </c>
      <c r="B65" s="137" t="s">
        <v>229</v>
      </c>
      <c r="C65" s="124">
        <v>38939.660000000003</v>
      </c>
      <c r="D65" s="124">
        <v>0</v>
      </c>
      <c r="E65" s="124">
        <v>0</v>
      </c>
    </row>
    <row r="66" spans="1:5" x14ac:dyDescent="0.3">
      <c r="A66" s="101" t="s">
        <v>230</v>
      </c>
      <c r="B66" s="98"/>
      <c r="C66" s="138">
        <f>C43+C10+C64</f>
        <v>19000643.779999997</v>
      </c>
      <c r="D66" s="138">
        <f t="shared" ref="D66:E66" si="9">D43+D10+D64</f>
        <v>14310719</v>
      </c>
      <c r="E66" s="138">
        <f t="shared" si="9"/>
        <v>14520288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приложение2</vt:lpstr>
      <vt:lpstr>приложение3</vt:lpstr>
      <vt:lpstr>приложение 4</vt:lpstr>
      <vt:lpstr>приложене 6</vt:lpstr>
      <vt:lpstr>приложение 8</vt:lpstr>
      <vt:lpstr>приложение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2025-01-15T09:29:32Z</dcterms:modified>
</cp:coreProperties>
</file>